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userdata$\Charmaine\Desktop\"/>
    </mc:Choice>
  </mc:AlternateContent>
  <bookViews>
    <workbookView xWindow="0" yWindow="0" windowWidth="20490" windowHeight="7605" tabRatio="833"/>
  </bookViews>
  <sheets>
    <sheet name="Finance Summary" sheetId="25" r:id="rId1"/>
    <sheet name="Venue Cost Calculator" sheetId="18" r:id="rId2"/>
    <sheet name="Attendees" sheetId="1" r:id="rId3"/>
    <sheet name="Patrols" sheetId="5" r:id="rId4"/>
  </sheets>
  <definedNames>
    <definedName name="_xlnm.Print_Area" localSheetId="0">'Finance Summary'!$A$2:$P$61</definedName>
    <definedName name="_xlnm.Print_Area" localSheetId="3">Patrols!$A$1:$H$33</definedName>
    <definedName name="_xlnm.Print_Area" localSheetId="1">'Venue Cost Calculator'!$A$2:$E$57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25" l="1"/>
  <c r="P7" i="25" s="1"/>
  <c r="B15" i="25" l="1"/>
  <c r="D15" i="25" s="1"/>
  <c r="C15" i="25" s="1"/>
  <c r="D16" i="25"/>
  <c r="D17" i="25"/>
  <c r="C17" i="25" s="1"/>
  <c r="D18" i="25"/>
  <c r="C18" i="25"/>
  <c r="D19" i="25"/>
  <c r="C19" i="25" s="1"/>
  <c r="E62" i="18"/>
  <c r="E61" i="18"/>
  <c r="E63" i="18" s="1"/>
  <c r="E28" i="18"/>
  <c r="E27" i="18"/>
  <c r="E29" i="18" s="1"/>
  <c r="E18" i="18"/>
  <c r="E4" i="18"/>
  <c r="B20" i="25"/>
  <c r="C49" i="25"/>
  <c r="B49" i="25"/>
  <c r="D7" i="25"/>
  <c r="G7" i="25"/>
  <c r="C59" i="25"/>
  <c r="I2" i="25"/>
  <c r="D36" i="25"/>
  <c r="D37" i="25"/>
  <c r="D38" i="25"/>
  <c r="D39" i="25"/>
  <c r="P5" i="25"/>
  <c r="P11" i="25" s="1"/>
  <c r="J5" i="25"/>
  <c r="L5" i="25" s="1"/>
  <c r="D54" i="25"/>
  <c r="D55" i="25"/>
  <c r="D56" i="25"/>
  <c r="D57" i="25"/>
  <c r="D58" i="25"/>
  <c r="D26" i="25"/>
  <c r="D27" i="25"/>
  <c r="D49" i="25" s="1"/>
  <c r="D28" i="25"/>
  <c r="D29" i="25"/>
  <c r="D30" i="25"/>
  <c r="D31" i="25"/>
  <c r="D32" i="25"/>
  <c r="D33" i="25"/>
  <c r="D34" i="25"/>
  <c r="D35" i="25"/>
  <c r="D40" i="25"/>
  <c r="D41" i="25"/>
  <c r="D42" i="25"/>
  <c r="D43" i="25"/>
  <c r="D44" i="25"/>
  <c r="D45" i="25"/>
  <c r="D46" i="25"/>
  <c r="D47" i="25"/>
  <c r="D48" i="25"/>
  <c r="D25" i="25"/>
  <c r="E57" i="18"/>
  <c r="E52" i="18"/>
  <c r="E51" i="18"/>
  <c r="E44" i="18"/>
  <c r="E43" i="18"/>
  <c r="E19" i="18"/>
  <c r="E17" i="18"/>
  <c r="E16" i="18"/>
  <c r="E15" i="18"/>
  <c r="E14" i="18"/>
  <c r="E13" i="18"/>
  <c r="E12" i="18"/>
  <c r="E11" i="18"/>
  <c r="E7" i="18"/>
  <c r="E8" i="18" s="1"/>
  <c r="E6" i="18"/>
  <c r="E5" i="18"/>
  <c r="E33" i="18"/>
  <c r="E35" i="18" s="1"/>
  <c r="E47" i="18" s="1"/>
  <c r="E34" i="18"/>
  <c r="E38" i="18"/>
  <c r="E45" i="18" s="1"/>
  <c r="E39" i="18"/>
  <c r="E40" i="18"/>
  <c r="E41" i="18"/>
  <c r="E42" i="18"/>
  <c r="O11" i="25"/>
  <c r="N11" i="25"/>
  <c r="L8" i="25"/>
  <c r="K8" i="25" s="1"/>
  <c r="L7" i="25"/>
  <c r="K7" i="25"/>
  <c r="L6" i="25"/>
  <c r="O57" i="1"/>
  <c r="U5" i="1"/>
  <c r="V5" i="1"/>
  <c r="U3" i="1"/>
  <c r="U32" i="1" s="1"/>
  <c r="B29" i="5" s="1"/>
  <c r="V3" i="1"/>
  <c r="AB3" i="1"/>
  <c r="U4" i="1"/>
  <c r="V4" i="1"/>
  <c r="V32" i="1" s="1"/>
  <c r="B30" i="5" s="1"/>
  <c r="AB4" i="1"/>
  <c r="AB32" i="1" s="1"/>
  <c r="T58" i="1"/>
  <c r="Q47" i="1"/>
  <c r="R47" i="1"/>
  <c r="S47" i="1"/>
  <c r="E30" i="5" s="1"/>
  <c r="P47" i="1"/>
  <c r="P58" i="1"/>
  <c r="S35" i="1"/>
  <c r="S58" i="1" s="1"/>
  <c r="Q35" i="1"/>
  <c r="R35" i="1"/>
  <c r="E29" i="5" s="1"/>
  <c r="R58" i="1"/>
  <c r="P35" i="1"/>
  <c r="U36" i="1"/>
  <c r="U35" i="1" s="1"/>
  <c r="V36" i="1"/>
  <c r="U37" i="1"/>
  <c r="V37" i="1"/>
  <c r="U38" i="1"/>
  <c r="V38" i="1"/>
  <c r="U39" i="1"/>
  <c r="V39" i="1"/>
  <c r="U40" i="1"/>
  <c r="V40" i="1"/>
  <c r="U41" i="1"/>
  <c r="V41" i="1"/>
  <c r="U42" i="1"/>
  <c r="V42" i="1"/>
  <c r="U43" i="1"/>
  <c r="V43" i="1"/>
  <c r="U44" i="1"/>
  <c r="V44" i="1"/>
  <c r="U45" i="1"/>
  <c r="V45" i="1"/>
  <c r="U46" i="1"/>
  <c r="V46" i="1"/>
  <c r="U48" i="1"/>
  <c r="U47" i="1" s="1"/>
  <c r="Q33" i="1" s="1"/>
  <c r="V48" i="1"/>
  <c r="U49" i="1"/>
  <c r="V49" i="1"/>
  <c r="V47" i="1"/>
  <c r="U50" i="1"/>
  <c r="V50" i="1"/>
  <c r="U51" i="1"/>
  <c r="V51" i="1"/>
  <c r="U52" i="1"/>
  <c r="V52" i="1"/>
  <c r="U53" i="1"/>
  <c r="V53" i="1"/>
  <c r="U54" i="1"/>
  <c r="V54" i="1"/>
  <c r="U55" i="1"/>
  <c r="V55" i="1"/>
  <c r="U56" i="1"/>
  <c r="V56" i="1"/>
  <c r="V35" i="1"/>
  <c r="V58" i="1" s="1"/>
  <c r="Q58" i="1"/>
  <c r="R32"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S32" i="1"/>
  <c r="O32" i="1"/>
  <c r="W2" i="1"/>
  <c r="W4" i="1" s="1"/>
  <c r="W3" i="1"/>
  <c r="W6" i="1"/>
  <c r="W21" i="1"/>
  <c r="W8" i="1"/>
  <c r="W31" i="1"/>
  <c r="W10" i="1"/>
  <c r="W23" i="1"/>
  <c r="W18" i="1"/>
  <c r="W15" i="1"/>
  <c r="W28" i="1"/>
  <c r="W22" i="1"/>
  <c r="AA2" i="1"/>
  <c r="AA4" i="1" s="1"/>
  <c r="Z2" i="1"/>
  <c r="N7" i="1" s="1"/>
  <c r="Y2" i="1"/>
  <c r="M31" i="1" s="1"/>
  <c r="X2" i="1"/>
  <c r="X4" i="1" s="1"/>
  <c r="M30" i="1"/>
  <c r="N25" i="1"/>
  <c r="N28" i="1"/>
  <c r="M14" i="1"/>
  <c r="A14" i="1" s="1"/>
  <c r="Y3" i="1"/>
  <c r="N3" i="1"/>
  <c r="AA3" i="1"/>
  <c r="AA6" i="1"/>
  <c r="AA27" i="1"/>
  <c r="AA13" i="1"/>
  <c r="AA15" i="1"/>
  <c r="AA28" i="1"/>
  <c r="AA12" i="1"/>
  <c r="AA17" i="1"/>
  <c r="X15" i="1"/>
  <c r="X26" i="1"/>
  <c r="X20" i="1"/>
  <c r="X6" i="1"/>
  <c r="X7" i="1"/>
  <c r="X29" i="1"/>
  <c r="X16" i="1"/>
  <c r="X14" i="1"/>
  <c r="X5" i="1"/>
  <c r="X19" i="1"/>
  <c r="X30" i="1"/>
  <c r="X25" i="1"/>
  <c r="Y30" i="1"/>
  <c r="Y14" i="1"/>
  <c r="Y23" i="1"/>
  <c r="Y10" i="1"/>
  <c r="Y6" i="1"/>
  <c r="Y28" i="1"/>
  <c r="Y11" i="1"/>
  <c r="Y8" i="1"/>
  <c r="Y17" i="1"/>
  <c r="Y27" i="1"/>
  <c r="Y26" i="1"/>
  <c r="Y31" i="1"/>
  <c r="Y19" i="1"/>
  <c r="Y13" i="1"/>
  <c r="Z7" i="1"/>
  <c r="Z11" i="1"/>
  <c r="Z19" i="1"/>
  <c r="Z25" i="1"/>
  <c r="Z14" i="1"/>
  <c r="Z27" i="1"/>
  <c r="AB20" i="1"/>
  <c r="AB30" i="1"/>
  <c r="AB6" i="1"/>
  <c r="AB14" i="1"/>
  <c r="AB21" i="1"/>
  <c r="AB29" i="1"/>
  <c r="AB25" i="1"/>
  <c r="AB18" i="1"/>
  <c r="AB19" i="1"/>
  <c r="AB23" i="1"/>
  <c r="AB10" i="1"/>
  <c r="AB27" i="1"/>
  <c r="AB16" i="1"/>
  <c r="AB8" i="1"/>
  <c r="AB12" i="1"/>
  <c r="AB5" i="1"/>
  <c r="AB7" i="1"/>
  <c r="AB28" i="1"/>
  <c r="AB15" i="1"/>
  <c r="AB13" i="1"/>
  <c r="AB26" i="1"/>
  <c r="AB31" i="1"/>
  <c r="AB17" i="1"/>
  <c r="AB24" i="1"/>
  <c r="AB22" i="1"/>
  <c r="AB11" i="1"/>
  <c r="P32" i="1"/>
  <c r="Q32" i="1"/>
  <c r="Y9" i="1"/>
  <c r="AB9" i="1"/>
  <c r="Z9" i="1"/>
  <c r="D29" i="5"/>
  <c r="G29" i="5" s="1"/>
  <c r="W9" i="1"/>
  <c r="A32" i="1"/>
  <c r="AA10" i="1"/>
  <c r="AA22" i="1"/>
  <c r="AA29" i="1"/>
  <c r="AA18" i="1"/>
  <c r="AA30" i="1"/>
  <c r="AA19" i="1"/>
  <c r="AA20" i="1"/>
  <c r="M19" i="1"/>
  <c r="A19" i="1" s="1"/>
  <c r="M7" i="1"/>
  <c r="N14" i="1"/>
  <c r="N8" i="1"/>
  <c r="X9" i="1"/>
  <c r="X11" i="1"/>
  <c r="X23" i="1"/>
  <c r="X10" i="1"/>
  <c r="X24" i="1"/>
  <c r="X21" i="1"/>
  <c r="X22" i="1"/>
  <c r="X28" i="1"/>
  <c r="AA31" i="1"/>
  <c r="AA16" i="1"/>
  <c r="AA7" i="1"/>
  <c r="AA26" i="1"/>
  <c r="AA5" i="1"/>
  <c r="AA25" i="1"/>
  <c r="N16" i="1"/>
  <c r="N19" i="1"/>
  <c r="W16" i="1"/>
  <c r="W7" i="1"/>
  <c r="W30" i="1"/>
  <c r="W12" i="1"/>
  <c r="W14" i="1"/>
  <c r="W19" i="1"/>
  <c r="W20" i="1"/>
  <c r="AA9" i="1"/>
  <c r="X18" i="1"/>
  <c r="X13" i="1"/>
  <c r="X31" i="1"/>
  <c r="X27" i="1"/>
  <c r="X8" i="1"/>
  <c r="X17" i="1"/>
  <c r="X12" i="1"/>
  <c r="AA14" i="1"/>
  <c r="AA24" i="1"/>
  <c r="AA11" i="1"/>
  <c r="AA23" i="1"/>
  <c r="AA8" i="1"/>
  <c r="AA21" i="1"/>
  <c r="N24" i="1"/>
  <c r="N26" i="1"/>
  <c r="M16" i="1"/>
  <c r="A16" i="1" s="1"/>
  <c r="W24" i="1"/>
  <c r="W11" i="1"/>
  <c r="W26" i="1"/>
  <c r="W17" i="1"/>
  <c r="W5" i="1"/>
  <c r="W25" i="1"/>
  <c r="K6" i="25"/>
  <c r="E20" i="18" l="1"/>
  <c r="E53" i="18"/>
  <c r="E22" i="18"/>
  <c r="E23" i="18" s="1"/>
  <c r="K5" i="25"/>
  <c r="L9" i="25"/>
  <c r="L11" i="25" s="1"/>
  <c r="D20" i="25"/>
  <c r="J9" i="25"/>
  <c r="J11" i="25" s="1"/>
  <c r="A7" i="1"/>
  <c r="AA32" i="1"/>
  <c r="U58" i="1"/>
  <c r="K9" i="25"/>
  <c r="K11" i="25" s="1"/>
  <c r="M3" i="1"/>
  <c r="A3" i="1" s="1"/>
  <c r="N4" i="1"/>
  <c r="M29" i="1"/>
  <c r="M12" i="1"/>
  <c r="M20" i="1"/>
  <c r="N13" i="1"/>
  <c r="N30" i="1"/>
  <c r="A30" i="1" s="1"/>
  <c r="M24" i="1"/>
  <c r="A24" i="1" s="1"/>
  <c r="N6" i="1"/>
  <c r="M28" i="1"/>
  <c r="A28" i="1" s="1"/>
  <c r="M15" i="1"/>
  <c r="N31" i="1"/>
  <c r="A31" i="1" s="1"/>
  <c r="M13" i="1"/>
  <c r="M27" i="1"/>
  <c r="Z26" i="1"/>
  <c r="Z17" i="1"/>
  <c r="Z12" i="1"/>
  <c r="Z28" i="1"/>
  <c r="Z15" i="1"/>
  <c r="Z24" i="1"/>
  <c r="Z5" i="1"/>
  <c r="Y15" i="1"/>
  <c r="Y20" i="1"/>
  <c r="Y7" i="1"/>
  <c r="Y22" i="1"/>
  <c r="Y12" i="1"/>
  <c r="Y18" i="1"/>
  <c r="X3" i="1"/>
  <c r="X32" i="1" s="1"/>
  <c r="M4" i="1"/>
  <c r="N11" i="1"/>
  <c r="M10" i="1"/>
  <c r="W29" i="1"/>
  <c r="W13" i="1"/>
  <c r="W32" i="1" s="1"/>
  <c r="W27" i="1"/>
  <c r="N29" i="1"/>
  <c r="M26" i="1"/>
  <c r="A26" i="1" s="1"/>
  <c r="N22" i="1"/>
  <c r="N20" i="1"/>
  <c r="M9" i="1"/>
  <c r="M21" i="1"/>
  <c r="A21" i="1" s="1"/>
  <c r="N21" i="1"/>
  <c r="N27" i="1"/>
  <c r="M25" i="1"/>
  <c r="A25" i="1" s="1"/>
  <c r="Z23" i="1"/>
  <c r="Z10" i="1"/>
  <c r="Z22" i="1"/>
  <c r="Z29" i="1"/>
  <c r="Z18" i="1"/>
  <c r="Z31" i="1"/>
  <c r="Z8" i="1"/>
  <c r="Y5" i="1"/>
  <c r="Y24" i="1"/>
  <c r="Y21" i="1"/>
  <c r="Y25" i="1"/>
  <c r="Y16" i="1"/>
  <c r="Y29" i="1"/>
  <c r="Z4" i="1"/>
  <c r="Y4" i="1"/>
  <c r="Y32" i="1" s="1"/>
  <c r="N18" i="1"/>
  <c r="M23" i="1"/>
  <c r="C16" i="25"/>
  <c r="C20" i="25" s="1"/>
  <c r="C10" i="25" s="1"/>
  <c r="N9" i="1"/>
  <c r="M8" i="1"/>
  <c r="A8" i="1" s="1"/>
  <c r="N12" i="1"/>
  <c r="M22" i="1"/>
  <c r="A22" i="1" s="1"/>
  <c r="M5" i="1"/>
  <c r="A5" i="1" s="1"/>
  <c r="N10" i="1"/>
  <c r="M18" i="1"/>
  <c r="A18" i="1" s="1"/>
  <c r="M11" i="1"/>
  <c r="N23" i="1"/>
  <c r="M32" i="1"/>
  <c r="N5" i="1"/>
  <c r="N17" i="1"/>
  <c r="M17" i="1"/>
  <c r="A17" i="1" s="1"/>
  <c r="Z20" i="1"/>
  <c r="Z21" i="1"/>
  <c r="Z16" i="1"/>
  <c r="Z6" i="1"/>
  <c r="Z30" i="1"/>
  <c r="Z13" i="1"/>
  <c r="Z3" i="1"/>
  <c r="M6" i="1"/>
  <c r="A6" i="1" s="1"/>
  <c r="N15" i="1"/>
  <c r="A23" i="1" l="1"/>
  <c r="A12" i="1"/>
  <c r="A9" i="1"/>
  <c r="A10" i="1"/>
  <c r="A15" i="1"/>
  <c r="A29" i="1"/>
  <c r="A27" i="1"/>
  <c r="B59" i="25"/>
  <c r="B10" i="25" s="1"/>
  <c r="D53" i="25"/>
  <c r="D59" i="25" s="1"/>
  <c r="D10" i="25" s="1"/>
  <c r="Z32" i="1"/>
  <c r="A11" i="1"/>
  <c r="A4" i="1"/>
  <c r="A13" i="1"/>
  <c r="A20" i="1"/>
  <c r="D20" i="5"/>
  <c r="B12" i="5"/>
  <c r="B9" i="5"/>
  <c r="B5" i="5"/>
  <c r="D13" i="5"/>
  <c r="G12" i="5"/>
  <c r="D23" i="5"/>
  <c r="C6" i="5"/>
  <c r="D26" i="5"/>
  <c r="C8" i="5"/>
  <c r="E9" i="5"/>
  <c r="F6" i="5"/>
  <c r="D25" i="5"/>
  <c r="G23" i="5"/>
  <c r="B22" i="5"/>
  <c r="C23" i="5"/>
  <c r="E6" i="5"/>
  <c r="C5" i="5"/>
  <c r="B24" i="5"/>
  <c r="C9" i="5"/>
  <c r="F25" i="5"/>
  <c r="C13" i="5"/>
  <c r="F12" i="5"/>
  <c r="B19" i="5"/>
  <c r="D10" i="5"/>
  <c r="F5" i="5"/>
  <c r="C10" i="5"/>
  <c r="B21" i="5"/>
  <c r="E10" i="5"/>
  <c r="B23" i="5"/>
  <c r="E12" i="5"/>
  <c r="G8" i="5"/>
  <c r="F20" i="5"/>
  <c r="E25" i="5"/>
  <c r="F21" i="5"/>
  <c r="F10" i="5"/>
  <c r="B20" i="5"/>
  <c r="B13" i="5"/>
  <c r="E11" i="5"/>
  <c r="F8" i="5"/>
  <c r="D6" i="5"/>
  <c r="F23" i="5"/>
  <c r="E23" i="5"/>
  <c r="F19" i="5"/>
  <c r="E22" i="5"/>
  <c r="D7" i="5"/>
  <c r="F11" i="5"/>
  <c r="D21" i="5"/>
  <c r="B25" i="5"/>
  <c r="C24" i="5"/>
  <c r="D19" i="5"/>
  <c r="D9" i="5"/>
  <c r="F22" i="5"/>
  <c r="G25" i="5"/>
  <c r="E26" i="5"/>
  <c r="E24" i="5"/>
  <c r="C22" i="5"/>
  <c r="E19" i="5"/>
  <c r="G13" i="5"/>
  <c r="C21" i="5"/>
  <c r="C26" i="5"/>
  <c r="D5" i="5"/>
  <c r="B8" i="5"/>
  <c r="G22" i="5"/>
  <c r="B11" i="5"/>
  <c r="G10" i="5"/>
  <c r="D22" i="5"/>
  <c r="G21" i="5"/>
  <c r="G7" i="5"/>
  <c r="D8" i="5"/>
  <c r="G26" i="5"/>
  <c r="G11" i="5"/>
  <c r="E7" i="5"/>
  <c r="F9" i="5"/>
  <c r="F13" i="5"/>
  <c r="C11" i="5"/>
  <c r="E20" i="5"/>
  <c r="E8" i="5"/>
  <c r="C7" i="5"/>
  <c r="F7" i="5"/>
  <c r="G24" i="5"/>
  <c r="F26" i="5"/>
  <c r="D24" i="5"/>
  <c r="C20" i="5"/>
  <c r="G5" i="5"/>
  <c r="C19" i="5"/>
  <c r="E13" i="5"/>
  <c r="G20" i="5"/>
  <c r="B26" i="5"/>
  <c r="E5" i="5"/>
  <c r="G9" i="5"/>
  <c r="B10" i="5"/>
  <c r="G6" i="5"/>
  <c r="E21" i="5"/>
  <c r="C12" i="5"/>
  <c r="C25" i="5"/>
  <c r="B6" i="5"/>
  <c r="B7" i="5"/>
  <c r="D12" i="5"/>
  <c r="D11" i="5"/>
  <c r="F24" i="5"/>
  <c r="G19" i="5"/>
</calcChain>
</file>

<file path=xl/sharedStrings.xml><?xml version="1.0" encoding="utf-8"?>
<sst xmlns="http://schemas.openxmlformats.org/spreadsheetml/2006/main" count="221" uniqueCount="129">
  <si>
    <t>Paid</t>
  </si>
  <si>
    <t>Surname</t>
  </si>
  <si>
    <t>Name</t>
  </si>
  <si>
    <t>Working</t>
  </si>
  <si>
    <t>Age</t>
  </si>
  <si>
    <t>Form</t>
  </si>
  <si>
    <t>Att</t>
  </si>
  <si>
    <t>Particpants</t>
  </si>
  <si>
    <t xml:space="preserve"> Boys</t>
  </si>
  <si>
    <t xml:space="preserve"> Girls</t>
  </si>
  <si>
    <t>DoB</t>
  </si>
  <si>
    <t>BUDGET</t>
  </si>
  <si>
    <t>Participants + Full time Staff</t>
  </si>
  <si>
    <t>Arr</t>
  </si>
  <si>
    <t>Date</t>
  </si>
  <si>
    <t>Email</t>
  </si>
  <si>
    <t>Cell</t>
  </si>
  <si>
    <t>F</t>
  </si>
  <si>
    <t>M</t>
  </si>
  <si>
    <t>R</t>
  </si>
  <si>
    <t>Fr</t>
  </si>
  <si>
    <t>Troop</t>
  </si>
  <si>
    <t>District</t>
  </si>
  <si>
    <t>Patrol</t>
  </si>
  <si>
    <t>Barn</t>
  </si>
  <si>
    <t>ADULT STAFF</t>
  </si>
  <si>
    <t>SCOUT STAFF</t>
  </si>
  <si>
    <t>Cottage</t>
  </si>
  <si>
    <t>Scout Staff</t>
  </si>
  <si>
    <t>Diet</t>
  </si>
  <si>
    <t>VAT</t>
  </si>
  <si>
    <t>Donations</t>
  </si>
  <si>
    <t>Sales</t>
  </si>
  <si>
    <t>Whole Farm</t>
  </si>
  <si>
    <t>Ole House</t>
  </si>
  <si>
    <t>Bunkhouse</t>
  </si>
  <si>
    <t>Total Participants</t>
  </si>
  <si>
    <t>Total Adult Staff</t>
  </si>
  <si>
    <t>Total Scout Staff</t>
  </si>
  <si>
    <t>Holiday Cabins</t>
  </si>
  <si>
    <t>Robert Hall</t>
  </si>
  <si>
    <t>Rondawel</t>
  </si>
  <si>
    <t>Less Discount 50% equals</t>
  </si>
  <si>
    <t>No.</t>
  </si>
  <si>
    <t>Cost/night</t>
  </si>
  <si>
    <t>TOTAL STAFF</t>
  </si>
  <si>
    <t>Adult Staff</t>
  </si>
  <si>
    <t>Tot Inc. VAT</t>
  </si>
  <si>
    <t>Nights</t>
  </si>
  <si>
    <t>Other Income</t>
  </si>
  <si>
    <t>Cost of Sales</t>
  </si>
  <si>
    <t>DOVES</t>
  </si>
  <si>
    <t>IF(L5=$W$2,M3,IF(L5=$X$2,$X$1, IF(L5=$Y$2,$Y$1,IF(L5=$Z$2,$Z$1,IF(L5=$AA$2,$AA$1,IF(L5=$AB$2,$AB$1,0))))))</t>
  </si>
  <si>
    <t>Camping</t>
  </si>
  <si>
    <t>Hawequas Buildings</t>
  </si>
  <si>
    <t>Catering</t>
  </si>
  <si>
    <t>Training</t>
  </si>
  <si>
    <t xml:space="preserve">Course Fees  </t>
  </si>
  <si>
    <t>TOTAL</t>
  </si>
  <si>
    <t xml:space="preserve">INCOME </t>
  </si>
  <si>
    <t>EXPENSES</t>
  </si>
  <si>
    <t>Venue</t>
  </si>
  <si>
    <t>Phone</t>
  </si>
  <si>
    <t>Fees/person</t>
  </si>
  <si>
    <t>No. Applicants</t>
  </si>
  <si>
    <t xml:space="preserve">Projected </t>
  </si>
  <si>
    <t>Source</t>
  </si>
  <si>
    <t>Description</t>
  </si>
  <si>
    <t>Surplus</t>
  </si>
  <si>
    <t>Received on</t>
  </si>
  <si>
    <t>Received by</t>
  </si>
  <si>
    <t>Amount</t>
  </si>
  <si>
    <t>Notes</t>
  </si>
  <si>
    <t>Total</t>
  </si>
  <si>
    <t>Excl VAT</t>
  </si>
  <si>
    <t>ADVANCE</t>
  </si>
  <si>
    <t>HAWEQUAS</t>
  </si>
  <si>
    <t>Buildings</t>
  </si>
  <si>
    <t>Other</t>
  </si>
  <si>
    <t>Net</t>
  </si>
  <si>
    <t>Income Less Total Expenses</t>
  </si>
  <si>
    <t>SEA SCOUT BASE</t>
  </si>
  <si>
    <t>SSB Members</t>
  </si>
  <si>
    <t>Non SSb  Members</t>
  </si>
  <si>
    <t>Kitchen - SSB members</t>
  </si>
  <si>
    <t xml:space="preserve">Kitchen - non SSB members </t>
  </si>
  <si>
    <t>Bunkhouse - SSB Members</t>
  </si>
  <si>
    <t>Bunkhouse - non SSB members</t>
  </si>
  <si>
    <t>Bunkhouse Levy per night</t>
  </si>
  <si>
    <t>Boatshed Levy per night</t>
  </si>
  <si>
    <t>Cleaning deposit</t>
  </si>
  <si>
    <t>APPLETON</t>
  </si>
  <si>
    <t>SMC Hut</t>
  </si>
  <si>
    <t>Use of Hut</t>
  </si>
  <si>
    <t>Total Hawequas Fees</t>
  </si>
  <si>
    <t>Total Sea Scout Base Fees</t>
  </si>
  <si>
    <t>Total Appleton Fees</t>
  </si>
  <si>
    <t>Names</t>
  </si>
  <si>
    <t>Advance</t>
  </si>
  <si>
    <t>Gender</t>
  </si>
  <si>
    <t>Red</t>
  </si>
  <si>
    <t>Green</t>
  </si>
  <si>
    <t>Orange</t>
  </si>
  <si>
    <t>Blue</t>
  </si>
  <si>
    <t>Yellow</t>
  </si>
  <si>
    <t>Grey</t>
  </si>
  <si>
    <t>NB</t>
  </si>
  <si>
    <t>Change patrol names on this sheet and then use the same names to allocate participants to patrols</t>
  </si>
  <si>
    <t>Scout Venue</t>
  </si>
  <si>
    <t>Other Venue</t>
  </si>
  <si>
    <t>To pay (+) / Refund (-)</t>
  </si>
  <si>
    <t>less Expenses paid/ from Advance</t>
  </si>
  <si>
    <t>Event</t>
  </si>
  <si>
    <t>Organiser</t>
  </si>
  <si>
    <t>EXPENSES paid from Advance or paid by person responsible and to be refunded</t>
  </si>
  <si>
    <t>EXPENSES paid directly by HQ (on request of person responsible)</t>
  </si>
  <si>
    <t>**NB Always check current prices before calculating**</t>
  </si>
  <si>
    <t>Day Visitors</t>
  </si>
  <si>
    <t>Tiger's Village</t>
  </si>
  <si>
    <t>GILWOOD</t>
  </si>
  <si>
    <t>Hall Hire - half day</t>
  </si>
  <si>
    <t>Hall Hire - full day</t>
  </si>
  <si>
    <t>Total Gilwood Fees</t>
  </si>
  <si>
    <t>GILRAY</t>
  </si>
  <si>
    <t>Cost</t>
  </si>
  <si>
    <t>Days</t>
  </si>
  <si>
    <t>Hall</t>
  </si>
  <si>
    <t>Total Gilray Fees</t>
  </si>
  <si>
    <t>EVENT/COMPETITION FINANCE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</si>
</sst>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R&quot;\ #,##0.00"/>
    <numFmt numFmtId="165" formatCode="[$R-1C09]\ #,##0.00"/>
    <numFmt numFmtId="166" formatCode="yy/mm/dd;@"/>
    <numFmt numFmtId="167" formatCode="[$-F800]dddd\,\ mmmm\ dd\,\ yyyy"/>
    <numFmt numFmtId="168" formatCode="yyyy/mm/dd;@"/>
  </numFmts>
  <fonts count="41" x14ac:knownFonts="1">
    <font>
      <sz val="10"/>
      <name val="Arial"/>
    </font>
    <font>
      <sz val="10"/>
      <name val="Arial"/>
      <family val="2"/>
    </font>
    <font>
      <b/>
      <sz val="10"/>
      <name val="Arial"/>
      <family val="2"/>
    </font>
    <font>
      <b/>
      <i/>
      <sz val="10"/>
      <name val="Arial"/>
      <family val="2"/>
    </font>
    <font>
      <i/>
      <sz val="10"/>
      <name val="Arial"/>
      <family val="2"/>
    </font>
    <font>
      <sz val="10"/>
      <name val="Arial"/>
      <family val="2"/>
    </font>
    <font>
      <sz val="8"/>
      <name val="Arial"/>
      <family val="2"/>
    </font>
    <font>
      <b/>
      <sz val="12"/>
      <name val="Arial"/>
      <family val="2"/>
    </font>
    <font>
      <sz val="16"/>
      <name val="Arial"/>
      <family val="2"/>
    </font>
    <font>
      <sz val="16"/>
      <name val="Arial"/>
      <family val="2"/>
    </font>
    <font>
      <sz val="10"/>
      <color indexed="8"/>
      <name val="Arial"/>
      <family val="2"/>
    </font>
    <font>
      <sz val="24"/>
      <name val="Arial"/>
      <family val="2"/>
    </font>
    <font>
      <sz val="20"/>
      <name val="Arial"/>
      <family val="2"/>
    </font>
    <font>
      <b/>
      <sz val="20"/>
      <name val="Arial"/>
      <family val="2"/>
    </font>
    <font>
      <sz val="10"/>
      <color rgb="FFFF0000"/>
      <name val="Arial"/>
      <family val="2"/>
    </font>
    <font>
      <b/>
      <sz val="10"/>
      <color rgb="FF00B050"/>
      <name val="Arial"/>
      <family val="2"/>
    </font>
    <font>
      <b/>
      <sz val="10"/>
      <color rgb="FFFF0000"/>
      <name val="Arial"/>
      <family val="2"/>
    </font>
    <font>
      <b/>
      <sz val="14"/>
      <name val="Arial"/>
      <family val="2"/>
    </font>
    <font>
      <sz val="11"/>
      <name val="Calibri"/>
      <family val="2"/>
      <scheme val="minor"/>
    </font>
    <font>
      <b/>
      <i/>
      <sz val="10"/>
      <name val="Calibri"/>
      <family val="2"/>
      <scheme val="minor"/>
    </font>
    <font>
      <b/>
      <sz val="10"/>
      <name val="Calibri"/>
      <family val="2"/>
      <scheme val="minor"/>
    </font>
    <font>
      <b/>
      <sz val="9"/>
      <name val="Calibri"/>
      <family val="2"/>
      <scheme val="minor"/>
    </font>
    <font>
      <sz val="10"/>
      <name val="Calibri"/>
      <family val="2"/>
      <scheme val="minor"/>
    </font>
    <font>
      <sz val="10"/>
      <color rgb="FF0070C0"/>
      <name val="Arial"/>
      <family val="2"/>
    </font>
    <font>
      <i/>
      <sz val="11"/>
      <name val="Calibri"/>
      <family val="2"/>
      <scheme val="minor"/>
    </font>
    <font>
      <b/>
      <sz val="10"/>
      <color rgb="FF0070C0"/>
      <name val="Arial"/>
      <family val="2"/>
    </font>
    <font>
      <sz val="11"/>
      <name val="Arial"/>
      <family val="2"/>
    </font>
    <font>
      <b/>
      <sz val="12"/>
      <color rgb="FFFF0000"/>
      <name val="Arial"/>
      <family val="2"/>
    </font>
    <font>
      <b/>
      <sz val="12"/>
      <color rgb="FF0070C0"/>
      <name val="Arial"/>
      <family val="2"/>
    </font>
    <font>
      <b/>
      <i/>
      <sz val="12"/>
      <name val="Arial"/>
      <family val="2"/>
    </font>
    <font>
      <b/>
      <sz val="12"/>
      <name val="Calibri"/>
      <family val="2"/>
      <scheme val="minor"/>
    </font>
    <font>
      <b/>
      <i/>
      <sz val="12"/>
      <name val="Calibri"/>
      <family val="2"/>
      <scheme val="minor"/>
    </font>
    <font>
      <b/>
      <sz val="12"/>
      <color rgb="FF00B050"/>
      <name val="Arial"/>
      <family val="2"/>
    </font>
    <font>
      <b/>
      <sz val="11"/>
      <name val="Arial"/>
      <family val="2"/>
    </font>
    <font>
      <b/>
      <sz val="16"/>
      <name val="Arial"/>
      <family val="2"/>
    </font>
    <font>
      <b/>
      <u/>
      <sz val="12"/>
      <name val="Arial"/>
      <family val="2"/>
    </font>
    <font>
      <u/>
      <sz val="10"/>
      <color theme="10"/>
      <name val="Arial"/>
      <family val="2"/>
    </font>
    <font>
      <b/>
      <i/>
      <sz val="20"/>
      <name val="Arial"/>
      <family val="2"/>
    </font>
    <font>
      <b/>
      <i/>
      <sz val="20"/>
      <color theme="1"/>
      <name val="Arial"/>
      <family val="2"/>
    </font>
    <font>
      <sz val="12"/>
      <name val="Arial"/>
      <family val="2"/>
    </font>
    <font>
      <b/>
      <sz val="24"/>
      <name val="Verdana"/>
      <family val="2"/>
    </font>
  </fonts>
  <fills count="12">
    <fill>
      <patternFill patternType="none"/>
    </fill>
    <fill>
      <patternFill patternType="gray125"/>
    </fill>
    <fill>
      <patternFill patternType="solid">
        <fgColor indexed="23"/>
        <bgColor indexed="64"/>
      </patternFill>
    </fill>
    <fill>
      <patternFill patternType="solid">
        <fgColor indexed="48"/>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B7"/>
        <bgColor indexed="64"/>
      </patternFill>
    </fill>
    <fill>
      <patternFill patternType="solid">
        <fgColor theme="1" tint="0.499984740745262"/>
        <bgColor indexed="64"/>
      </patternFill>
    </fill>
    <fill>
      <patternFill patternType="solid">
        <fgColor theme="4" tint="0.39997558519241921"/>
        <bgColor indexed="64"/>
      </patternFill>
    </fill>
  </fills>
  <borders count="67">
    <border>
      <left/>
      <right/>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5" fillId="0" borderId="0"/>
    <xf numFmtId="0" fontId="1" fillId="0" borderId="0"/>
    <xf numFmtId="0" fontId="1" fillId="0" borderId="0"/>
    <xf numFmtId="0" fontId="36" fillId="0" borderId="0" applyNumberFormat="0" applyFill="0" applyBorder="0" applyAlignment="0" applyProtection="0"/>
  </cellStyleXfs>
  <cellXfs count="377">
    <xf numFmtId="0" fontId="0" fillId="0" borderId="0" xfId="0"/>
    <xf numFmtId="164" fontId="0" fillId="0" borderId="0" xfId="0" applyNumberFormat="1"/>
    <xf numFmtId="0" fontId="0" fillId="0" borderId="0" xfId="0" applyBorder="1"/>
    <xf numFmtId="0" fontId="0" fillId="0" borderId="0" xfId="0"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Fill="1" applyBorder="1" applyAlignment="1">
      <alignment horizontal="center"/>
    </xf>
    <xf numFmtId="0" fontId="2" fillId="0" borderId="0" xfId="0" applyFont="1"/>
    <xf numFmtId="0" fontId="2" fillId="0" borderId="12" xfId="0" applyFont="1" applyBorder="1"/>
    <xf numFmtId="0" fontId="0" fillId="0" borderId="12" xfId="0" applyBorder="1" applyAlignment="1">
      <alignment horizontal="center"/>
    </xf>
    <xf numFmtId="0" fontId="0" fillId="0" borderId="0" xfId="0" applyFill="1" applyBorder="1"/>
    <xf numFmtId="0" fontId="1" fillId="0" borderId="0" xfId="0" applyFont="1"/>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12" xfId="0" applyNumberFormat="1" applyBorder="1"/>
    <xf numFmtId="0" fontId="12" fillId="0" borderId="0" xfId="0" applyFont="1"/>
    <xf numFmtId="0" fontId="5" fillId="0" borderId="26" xfId="0" applyFont="1" applyBorder="1" applyAlignment="1">
      <alignment horizontal="center"/>
    </xf>
    <xf numFmtId="0" fontId="5" fillId="0" borderId="13" xfId="0" applyFont="1" applyBorder="1" applyAlignment="1">
      <alignment horizontal="center"/>
    </xf>
    <xf numFmtId="0" fontId="0" fillId="0" borderId="0" xfId="0" applyFill="1" applyBorder="1" applyAlignment="1">
      <alignment horizontal="center"/>
    </xf>
    <xf numFmtId="0" fontId="10" fillId="0" borderId="0" xfId="0" applyFont="1" applyFill="1" applyBorder="1" applyAlignment="1">
      <alignment horizontal="center"/>
    </xf>
    <xf numFmtId="0" fontId="0" fillId="0" borderId="0" xfId="0" applyFill="1" applyBorder="1" applyAlignment="1"/>
    <xf numFmtId="0" fontId="0" fillId="0" borderId="0" xfId="0" applyFill="1" applyAlignment="1">
      <alignment horizontal="center"/>
    </xf>
    <xf numFmtId="0" fontId="1" fillId="0" borderId="0" xfId="0" applyFont="1" applyFill="1" applyAlignment="1">
      <alignment horizontal="center"/>
    </xf>
    <xf numFmtId="0" fontId="0" fillId="0" borderId="0" xfId="0" applyFill="1"/>
    <xf numFmtId="1" fontId="3" fillId="0" borderId="2" xfId="0" applyNumberFormat="1" applyFont="1" applyFill="1" applyBorder="1" applyAlignment="1">
      <alignment horizontal="center"/>
    </xf>
    <xf numFmtId="49" fontId="0" fillId="0" borderId="0" xfId="0" applyNumberFormat="1" applyFill="1"/>
    <xf numFmtId="166" fontId="0" fillId="0" borderId="0" xfId="0" applyNumberFormat="1" applyFill="1"/>
    <xf numFmtId="0" fontId="0" fillId="0" borderId="0" xfId="0" applyNumberFormat="1" applyFill="1"/>
    <xf numFmtId="1" fontId="2" fillId="0" borderId="0" xfId="0" applyNumberFormat="1" applyFont="1" applyFill="1" applyAlignment="1">
      <alignment horizontal="center"/>
    </xf>
    <xf numFmtId="0" fontId="0" fillId="0" borderId="12" xfId="0" applyFill="1" applyBorder="1" applyAlignment="1">
      <alignment horizontal="center"/>
    </xf>
    <xf numFmtId="0" fontId="0" fillId="0" borderId="12" xfId="0" applyFill="1" applyBorder="1" applyAlignment="1"/>
    <xf numFmtId="1" fontId="0" fillId="0" borderId="0" xfId="0" applyNumberFormat="1" applyFill="1"/>
    <xf numFmtId="0" fontId="3" fillId="0" borderId="3" xfId="0" applyFont="1" applyFill="1" applyBorder="1" applyAlignment="1">
      <alignment horizontal="center"/>
    </xf>
    <xf numFmtId="0" fontId="22" fillId="0" borderId="12" xfId="0" applyFont="1" applyFill="1" applyBorder="1"/>
    <xf numFmtId="49" fontId="22" fillId="0" borderId="12" xfId="0" applyNumberFormat="1" applyFont="1" applyFill="1" applyBorder="1"/>
    <xf numFmtId="166" fontId="22" fillId="0" borderId="0" xfId="0" applyNumberFormat="1" applyFont="1" applyFill="1"/>
    <xf numFmtId="0" fontId="22" fillId="0" borderId="0" xfId="0" applyFont="1" applyFill="1"/>
    <xf numFmtId="49" fontId="22" fillId="0" borderId="0" xfId="0" applyNumberFormat="1" applyFont="1" applyFill="1"/>
    <xf numFmtId="0" fontId="22" fillId="0" borderId="0" xfId="0" applyNumberFormat="1" applyFont="1" applyFill="1"/>
    <xf numFmtId="0" fontId="20" fillId="0" borderId="0" xfId="0" applyFont="1" applyFill="1"/>
    <xf numFmtId="1" fontId="20" fillId="0" borderId="0" xfId="0" applyNumberFormat="1" applyFont="1" applyFill="1" applyBorder="1" applyAlignment="1"/>
    <xf numFmtId="0" fontId="20" fillId="0" borderId="12" xfId="0" applyFont="1" applyFill="1" applyBorder="1"/>
    <xf numFmtId="0" fontId="20" fillId="0" borderId="12" xfId="0" applyFont="1" applyFill="1" applyBorder="1" applyAlignment="1">
      <alignment horizontal="center"/>
    </xf>
    <xf numFmtId="166" fontId="22" fillId="0" borderId="12" xfId="0" applyNumberFormat="1" applyFont="1" applyFill="1" applyBorder="1"/>
    <xf numFmtId="49" fontId="20" fillId="0" borderId="12" xfId="0" applyNumberFormat="1" applyFont="1" applyFill="1" applyBorder="1"/>
    <xf numFmtId="166" fontId="20" fillId="0" borderId="12" xfId="0" applyNumberFormat="1" applyFont="1" applyFill="1" applyBorder="1"/>
    <xf numFmtId="0" fontId="20" fillId="0" borderId="12" xfId="0" applyNumberFormat="1" applyFont="1" applyFill="1" applyBorder="1"/>
    <xf numFmtId="0" fontId="7" fillId="0" borderId="0" xfId="0" applyFont="1" applyBorder="1"/>
    <xf numFmtId="0" fontId="22" fillId="0" borderId="12" xfId="0" applyNumberFormat="1" applyFont="1" applyFill="1" applyBorder="1"/>
    <xf numFmtId="0" fontId="20" fillId="0" borderId="0" xfId="0" applyFont="1" applyFill="1" applyBorder="1" applyAlignment="1"/>
    <xf numFmtId="0" fontId="21" fillId="0" borderId="12" xfId="0" applyFont="1" applyFill="1" applyBorder="1" applyAlignment="1">
      <alignment horizontal="center"/>
    </xf>
    <xf numFmtId="1" fontId="20" fillId="0" borderId="12" xfId="0" applyNumberFormat="1" applyFont="1" applyFill="1" applyBorder="1" applyAlignment="1">
      <alignment horizontal="center"/>
    </xf>
    <xf numFmtId="0" fontId="22" fillId="0" borderId="0" xfId="0" applyFont="1" applyFill="1" applyBorder="1"/>
    <xf numFmtId="0" fontId="2" fillId="0" borderId="0" xfId="0" applyFont="1" applyFill="1" applyBorder="1" applyAlignment="1"/>
    <xf numFmtId="0" fontId="21" fillId="0" borderId="0" xfId="0" applyFont="1" applyFill="1" applyBorder="1" applyAlignment="1">
      <alignment horizontal="center"/>
    </xf>
    <xf numFmtId="0" fontId="5" fillId="0" borderId="13" xfId="0" applyFont="1" applyBorder="1" applyAlignment="1">
      <alignment horizontal="center" wrapText="1"/>
    </xf>
    <xf numFmtId="0" fontId="5" fillId="0" borderId="26" xfId="0" applyFont="1" applyBorder="1" applyAlignment="1">
      <alignment horizontal="center" vertical="center"/>
    </xf>
    <xf numFmtId="0" fontId="8" fillId="0" borderId="14" xfId="0" applyFont="1" applyBorder="1" applyAlignment="1">
      <alignment horizontal="right"/>
    </xf>
    <xf numFmtId="0" fontId="8" fillId="0" borderId="15" xfId="0" applyFont="1" applyBorder="1" applyAlignment="1">
      <alignment horizontal="right"/>
    </xf>
    <xf numFmtId="1" fontId="8" fillId="0" borderId="37" xfId="0" applyNumberFormat="1" applyFont="1" applyBorder="1" applyAlignment="1">
      <alignment horizontal="center"/>
    </xf>
    <xf numFmtId="0" fontId="8" fillId="0" borderId="35" xfId="0" applyFont="1" applyBorder="1" applyAlignment="1">
      <alignment horizontal="center"/>
    </xf>
    <xf numFmtId="1" fontId="8" fillId="0" borderId="14" xfId="0" applyNumberFormat="1" applyFont="1" applyBorder="1" applyAlignment="1">
      <alignment horizontal="right" vertical="center"/>
    </xf>
    <xf numFmtId="0" fontId="8" fillId="0" borderId="21" xfId="0" applyFont="1" applyBorder="1" applyAlignment="1">
      <alignment horizontal="left"/>
    </xf>
    <xf numFmtId="1" fontId="8" fillId="0" borderId="23" xfId="0" applyNumberFormat="1" applyFont="1" applyBorder="1" applyAlignment="1">
      <alignment horizontal="right" vertical="center"/>
    </xf>
    <xf numFmtId="0" fontId="8" fillId="0" borderId="22" xfId="0" applyFont="1" applyBorder="1" applyAlignment="1">
      <alignment horizontal="left"/>
    </xf>
    <xf numFmtId="0" fontId="9" fillId="0" borderId="21" xfId="0" applyFont="1" applyBorder="1" applyAlignment="1">
      <alignment horizontal="left"/>
    </xf>
    <xf numFmtId="0" fontId="9" fillId="0" borderId="31" xfId="0" applyFont="1" applyBorder="1" applyAlignment="1">
      <alignment horizontal="left"/>
    </xf>
    <xf numFmtId="0" fontId="0" fillId="0" borderId="16" xfId="0" applyBorder="1" applyAlignment="1">
      <alignment horizontal="center" vertical="center"/>
    </xf>
    <xf numFmtId="0" fontId="0" fillId="0" borderId="13" xfId="0" applyBorder="1" applyAlignment="1">
      <alignment horizontal="center" vertical="center"/>
    </xf>
    <xf numFmtId="0" fontId="21" fillId="0" borderId="24" xfId="0" applyFont="1" applyFill="1" applyBorder="1" applyAlignment="1">
      <alignment horizontal="center"/>
    </xf>
    <xf numFmtId="0" fontId="21" fillId="0" borderId="33" xfId="0" applyFont="1" applyFill="1" applyBorder="1" applyAlignment="1">
      <alignment horizontal="center"/>
    </xf>
    <xf numFmtId="0" fontId="1" fillId="0" borderId="39" xfId="0" applyFont="1" applyFill="1" applyBorder="1" applyAlignment="1">
      <alignment horizontal="center"/>
    </xf>
    <xf numFmtId="0" fontId="1" fillId="0" borderId="38" xfId="0" applyFont="1" applyFill="1" applyBorder="1" applyAlignment="1">
      <alignment horizontal="center"/>
    </xf>
    <xf numFmtId="164" fontId="0" fillId="0" borderId="0" xfId="0" applyNumberFormat="1" applyBorder="1"/>
    <xf numFmtId="164" fontId="2" fillId="0" borderId="0" xfId="0" applyNumberFormat="1" applyFont="1" applyBorder="1"/>
    <xf numFmtId="164" fontId="15" fillId="0" borderId="0" xfId="0" applyNumberFormat="1" applyFont="1" applyBorder="1"/>
    <xf numFmtId="164" fontId="2" fillId="0" borderId="37" xfId="0" applyNumberFormat="1" applyFont="1" applyBorder="1"/>
    <xf numFmtId="164" fontId="2" fillId="0" borderId="41" xfId="0" applyNumberFormat="1" applyFont="1" applyBorder="1"/>
    <xf numFmtId="164" fontId="0" fillId="0" borderId="35" xfId="0" applyNumberFormat="1" applyBorder="1"/>
    <xf numFmtId="0" fontId="2" fillId="0" borderId="14" xfId="0" applyFont="1" applyBorder="1"/>
    <xf numFmtId="164" fontId="2" fillId="0" borderId="35" xfId="0" applyNumberFormat="1" applyFont="1" applyBorder="1"/>
    <xf numFmtId="0" fontId="14" fillId="0" borderId="0" xfId="0" applyFont="1" applyBorder="1"/>
    <xf numFmtId="0" fontId="7" fillId="0" borderId="19" xfId="0" applyFont="1" applyFill="1" applyBorder="1" applyAlignment="1"/>
    <xf numFmtId="0" fontId="29" fillId="0" borderId="12" xfId="0" applyFont="1" applyFill="1" applyBorder="1" applyAlignment="1">
      <alignment horizontal="center"/>
    </xf>
    <xf numFmtId="0" fontId="30" fillId="0" borderId="12" xfId="0" applyFont="1" applyFill="1" applyBorder="1" applyAlignment="1">
      <alignment horizontal="center"/>
    </xf>
    <xf numFmtId="49" fontId="30" fillId="0" borderId="12" xfId="0" applyNumberFormat="1" applyFont="1" applyFill="1" applyBorder="1" applyAlignment="1">
      <alignment horizontal="center"/>
    </xf>
    <xf numFmtId="166" fontId="30" fillId="0" borderId="12" xfId="0" applyNumberFormat="1" applyFont="1" applyFill="1" applyBorder="1" applyAlignment="1">
      <alignment horizontal="center"/>
    </xf>
    <xf numFmtId="0" fontId="30" fillId="0" borderId="19" xfId="0" applyNumberFormat="1" applyFont="1" applyFill="1" applyBorder="1" applyAlignment="1">
      <alignment horizontal="center"/>
    </xf>
    <xf numFmtId="0" fontId="30" fillId="0" borderId="12" xfId="0" applyFont="1" applyFill="1" applyBorder="1" applyAlignment="1"/>
    <xf numFmtId="0" fontId="30" fillId="0" borderId="20" xfId="0" applyFont="1" applyFill="1" applyBorder="1" applyAlignment="1"/>
    <xf numFmtId="0" fontId="30" fillId="0" borderId="16" xfId="0" applyFont="1" applyFill="1" applyBorder="1" applyAlignment="1"/>
    <xf numFmtId="0" fontId="31" fillId="0" borderId="12" xfId="0" applyFont="1" applyFill="1" applyBorder="1" applyAlignment="1">
      <alignment horizontal="center"/>
    </xf>
    <xf numFmtId="0" fontId="30" fillId="0" borderId="19" xfId="0" applyFont="1" applyFill="1" applyBorder="1" applyAlignment="1">
      <alignment horizontal="center"/>
    </xf>
    <xf numFmtId="0" fontId="7" fillId="0" borderId="0" xfId="0" applyFont="1" applyFill="1" applyBorder="1"/>
    <xf numFmtId="0" fontId="7" fillId="0" borderId="0" xfId="0" applyFont="1" applyFill="1"/>
    <xf numFmtId="0" fontId="7" fillId="0" borderId="0" xfId="0" applyFont="1"/>
    <xf numFmtId="0" fontId="7" fillId="0" borderId="12" xfId="0" applyFont="1" applyFill="1" applyBorder="1" applyAlignment="1">
      <alignment horizontal="center"/>
    </xf>
    <xf numFmtId="165" fontId="7" fillId="0" borderId="12" xfId="0" applyNumberFormat="1" applyFont="1" applyFill="1" applyBorder="1"/>
    <xf numFmtId="49" fontId="7" fillId="0" borderId="12" xfId="0" applyNumberFormat="1" applyFont="1" applyFill="1" applyBorder="1"/>
    <xf numFmtId="166" fontId="7" fillId="0" borderId="12" xfId="0" applyNumberFormat="1" applyFont="1" applyFill="1" applyBorder="1"/>
    <xf numFmtId="0" fontId="7" fillId="0" borderId="19" xfId="0" applyNumberFormat="1" applyFont="1" applyFill="1" applyBorder="1"/>
    <xf numFmtId="0" fontId="7" fillId="0" borderId="12" xfId="0" applyFont="1" applyFill="1" applyBorder="1" applyAlignment="1"/>
    <xf numFmtId="0" fontId="7" fillId="0" borderId="20" xfId="0" applyFont="1" applyFill="1" applyBorder="1" applyAlignment="1"/>
    <xf numFmtId="0" fontId="7" fillId="0" borderId="16" xfId="0" applyFont="1" applyFill="1" applyBorder="1" applyAlignment="1"/>
    <xf numFmtId="165" fontId="0" fillId="0" borderId="0" xfId="0" applyNumberFormat="1" applyFill="1" applyBorder="1"/>
    <xf numFmtId="3" fontId="0" fillId="0" borderId="0" xfId="0" applyNumberFormat="1" applyFill="1" applyBorder="1" applyAlignment="1">
      <alignment horizontal="center" vertical="center"/>
    </xf>
    <xf numFmtId="49" fontId="0" fillId="0" borderId="0" xfId="0" applyNumberFormat="1" applyFill="1" applyBorder="1"/>
    <xf numFmtId="166" fontId="0" fillId="0" borderId="0" xfId="0" applyNumberFormat="1" applyFill="1" applyBorder="1"/>
    <xf numFmtId="0" fontId="0" fillId="0" borderId="0" xfId="0" applyNumberFormat="1" applyFill="1" applyBorder="1"/>
    <xf numFmtId="0" fontId="17" fillId="0" borderId="0" xfId="0" applyFont="1" applyFill="1" applyBorder="1" applyAlignment="1">
      <alignment horizontal="center"/>
    </xf>
    <xf numFmtId="0" fontId="17" fillId="0" borderId="23" xfId="0" applyFont="1" applyFill="1" applyBorder="1"/>
    <xf numFmtId="0" fontId="17" fillId="0" borderId="40" xfId="0" applyFont="1" applyFill="1" applyBorder="1"/>
    <xf numFmtId="165" fontId="17" fillId="0" borderId="40" xfId="0" applyNumberFormat="1" applyFont="1" applyFill="1" applyBorder="1"/>
    <xf numFmtId="3" fontId="17" fillId="0" borderId="40" xfId="0" applyNumberFormat="1" applyFont="1" applyFill="1" applyBorder="1" applyAlignment="1">
      <alignment horizontal="center" vertical="center"/>
    </xf>
    <xf numFmtId="49" fontId="17" fillId="0" borderId="40" xfId="0" applyNumberFormat="1" applyFont="1" applyFill="1" applyBorder="1"/>
    <xf numFmtId="166" fontId="17" fillId="0" borderId="40" xfId="0" applyNumberFormat="1" applyFont="1" applyFill="1" applyBorder="1"/>
    <xf numFmtId="0" fontId="17" fillId="0" borderId="40" xfId="0" applyNumberFormat="1" applyFont="1" applyFill="1" applyBorder="1"/>
    <xf numFmtId="0" fontId="17" fillId="0" borderId="40" xfId="0" applyFont="1" applyFill="1" applyBorder="1" applyAlignment="1"/>
    <xf numFmtId="1" fontId="17" fillId="0" borderId="40" xfId="0" applyNumberFormat="1" applyFont="1" applyFill="1" applyBorder="1"/>
    <xf numFmtId="0" fontId="17" fillId="0" borderId="0" xfId="0" applyFont="1" applyFill="1" applyBorder="1"/>
    <xf numFmtId="0" fontId="17" fillId="0" borderId="0" xfId="0" applyFont="1" applyFill="1"/>
    <xf numFmtId="0" fontId="17" fillId="0" borderId="0" xfId="0" applyFont="1"/>
    <xf numFmtId="0" fontId="17" fillId="0" borderId="12" xfId="0" applyFont="1" applyFill="1" applyBorder="1" applyAlignment="1"/>
    <xf numFmtId="164" fontId="1" fillId="0" borderId="0" xfId="0" applyNumberFormat="1" applyFont="1" applyBorder="1"/>
    <xf numFmtId="164" fontId="25" fillId="0" borderId="37" xfId="0" applyNumberFormat="1" applyFont="1" applyBorder="1"/>
    <xf numFmtId="164" fontId="25" fillId="0" borderId="0" xfId="0" applyNumberFormat="1" applyFont="1" applyBorder="1"/>
    <xf numFmtId="164" fontId="25" fillId="0" borderId="38" xfId="0" applyNumberFormat="1" applyFont="1" applyBorder="1"/>
    <xf numFmtId="164" fontId="25" fillId="0" borderId="35" xfId="0" applyNumberFormat="1" applyFont="1" applyBorder="1"/>
    <xf numFmtId="0" fontId="7" fillId="0" borderId="40" xfId="0" applyFont="1" applyBorder="1"/>
    <xf numFmtId="0" fontId="7" fillId="0" borderId="23" xfId="0" applyFont="1" applyBorder="1" applyAlignment="1">
      <alignment horizontal="left"/>
    </xf>
    <xf numFmtId="0" fontId="7" fillId="0" borderId="40" xfId="0" applyFont="1" applyBorder="1" applyAlignment="1">
      <alignment horizontal="left"/>
    </xf>
    <xf numFmtId="0" fontId="7" fillId="0" borderId="40" xfId="0" applyFont="1" applyBorder="1" applyAlignment="1">
      <alignment horizontal="center"/>
    </xf>
    <xf numFmtId="0" fontId="2" fillId="0" borderId="25" xfId="0" applyFont="1" applyBorder="1"/>
    <xf numFmtId="0" fontId="4" fillId="0" borderId="32" xfId="0" applyFont="1" applyFill="1" applyBorder="1" applyAlignment="1">
      <alignment horizontal="center"/>
    </xf>
    <xf numFmtId="0" fontId="0" fillId="0" borderId="0" xfId="0"/>
    <xf numFmtId="0" fontId="1" fillId="0" borderId="0" xfId="0" applyFont="1" applyFill="1" applyAlignment="1">
      <alignment horizontal="center"/>
    </xf>
    <xf numFmtId="0" fontId="0" fillId="0" borderId="0" xfId="0"/>
    <xf numFmtId="0" fontId="0" fillId="0" borderId="0" xfId="0" applyFill="1" applyAlignment="1">
      <alignment horizontal="center"/>
    </xf>
    <xf numFmtId="0" fontId="0" fillId="0" borderId="0" xfId="0" applyFill="1"/>
    <xf numFmtId="49" fontId="0" fillId="0" borderId="0" xfId="0" applyNumberFormat="1" applyFill="1"/>
    <xf numFmtId="166" fontId="0" fillId="0" borderId="0" xfId="0" applyNumberFormat="1" applyFill="1"/>
    <xf numFmtId="0" fontId="0" fillId="0" borderId="0" xfId="0" applyNumberFormat="1" applyFill="1"/>
    <xf numFmtId="0" fontId="0" fillId="0" borderId="0" xfId="0"/>
    <xf numFmtId="0" fontId="0" fillId="0" borderId="0" xfId="0" applyBorder="1" applyAlignment="1"/>
    <xf numFmtId="0" fontId="4" fillId="0" borderId="32" xfId="0" applyFont="1" applyFill="1" applyBorder="1" applyAlignment="1">
      <alignment horizontal="center"/>
    </xf>
    <xf numFmtId="0" fontId="24" fillId="0" borderId="12" xfId="0" applyFont="1" applyFill="1" applyBorder="1" applyAlignment="1">
      <alignment horizontal="center"/>
    </xf>
    <xf numFmtId="0" fontId="24" fillId="0" borderId="12" xfId="0" applyFont="1" applyFill="1" applyBorder="1"/>
    <xf numFmtId="0" fontId="1" fillId="0" borderId="0" xfId="0" applyFont="1" applyFill="1" applyAlignment="1">
      <alignment horizontal="center"/>
    </xf>
    <xf numFmtId="0" fontId="24" fillId="0" borderId="12" xfId="0" applyFont="1" applyFill="1" applyBorder="1" applyAlignment="1">
      <alignment horizontal="center"/>
    </xf>
    <xf numFmtId="0" fontId="24" fillId="0" borderId="12" xfId="0" applyFont="1" applyFill="1" applyBorder="1"/>
    <xf numFmtId="0" fontId="22" fillId="0" borderId="19" xfId="0" applyFont="1" applyFill="1" applyBorder="1" applyAlignment="1">
      <alignment horizontal="center"/>
    </xf>
    <xf numFmtId="1" fontId="20" fillId="0" borderId="16" xfId="0" applyNumberFormat="1" applyFont="1" applyFill="1" applyBorder="1" applyAlignment="1">
      <alignment horizontal="center"/>
    </xf>
    <xf numFmtId="165" fontId="20" fillId="0" borderId="36" xfId="0" applyNumberFormat="1" applyFont="1" applyFill="1" applyBorder="1" applyAlignment="1">
      <alignment horizontal="center"/>
    </xf>
    <xf numFmtId="164" fontId="2" fillId="0" borderId="36" xfId="0" applyNumberFormat="1" applyFont="1" applyFill="1" applyBorder="1"/>
    <xf numFmtId="0" fontId="16" fillId="0" borderId="0" xfId="0" applyFont="1" applyBorder="1"/>
    <xf numFmtId="164" fontId="16" fillId="0" borderId="0" xfId="0" applyNumberFormat="1" applyFont="1" applyBorder="1"/>
    <xf numFmtId="0" fontId="13" fillId="0" borderId="0" xfId="0" applyFont="1" applyBorder="1"/>
    <xf numFmtId="0" fontId="1" fillId="0" borderId="0" xfId="0" applyFont="1" applyBorder="1"/>
    <xf numFmtId="164" fontId="0" fillId="0" borderId="19" xfId="0" applyNumberFormat="1" applyBorder="1"/>
    <xf numFmtId="164" fontId="0" fillId="0" borderId="12" xfId="0" applyNumberFormat="1" applyBorder="1"/>
    <xf numFmtId="164" fontId="7" fillId="0" borderId="19" xfId="0" applyNumberFormat="1" applyFont="1" applyBorder="1"/>
    <xf numFmtId="0" fontId="34" fillId="0" borderId="14" xfId="0" applyFont="1" applyBorder="1"/>
    <xf numFmtId="164" fontId="34" fillId="0" borderId="37" xfId="0" applyNumberFormat="1" applyFont="1" applyBorder="1"/>
    <xf numFmtId="0" fontId="34" fillId="0" borderId="37" xfId="0" applyFont="1" applyBorder="1"/>
    <xf numFmtId="0" fontId="34" fillId="0" borderId="21" xfId="0" applyFont="1" applyBorder="1"/>
    <xf numFmtId="0" fontId="25" fillId="0" borderId="34" xfId="0" applyFont="1" applyBorder="1"/>
    <xf numFmtId="0" fontId="0" fillId="0" borderId="34" xfId="0" applyBorder="1"/>
    <xf numFmtId="0" fontId="0" fillId="0" borderId="15" xfId="0" applyBorder="1"/>
    <xf numFmtId="0" fontId="0" fillId="0" borderId="35" xfId="0" applyBorder="1"/>
    <xf numFmtId="164" fontId="0" fillId="0" borderId="12" xfId="0" applyNumberFormat="1" applyFill="1" applyBorder="1"/>
    <xf numFmtId="164" fontId="25" fillId="0" borderId="12" xfId="0" applyNumberFormat="1" applyFont="1" applyBorder="1"/>
    <xf numFmtId="0" fontId="14" fillId="0" borderId="12" xfId="0" applyFont="1" applyBorder="1"/>
    <xf numFmtId="164" fontId="25" fillId="0" borderId="46" xfId="0" applyNumberFormat="1" applyFont="1" applyBorder="1"/>
    <xf numFmtId="164" fontId="16" fillId="0" borderId="38" xfId="0" applyNumberFormat="1" applyFont="1" applyBorder="1"/>
    <xf numFmtId="164" fontId="16" fillId="0" borderId="42" xfId="0" applyNumberFormat="1" applyFont="1" applyBorder="1"/>
    <xf numFmtId="0" fontId="15" fillId="0" borderId="15" xfId="0" applyFont="1" applyBorder="1"/>
    <xf numFmtId="0" fontId="25" fillId="0" borderId="47" xfId="0" applyFont="1" applyBorder="1"/>
    <xf numFmtId="0" fontId="23" fillId="0" borderId="47" xfId="0" applyFont="1" applyBorder="1"/>
    <xf numFmtId="164" fontId="0" fillId="0" borderId="48" xfId="0" applyNumberFormat="1" applyBorder="1"/>
    <xf numFmtId="0" fontId="23" fillId="0" borderId="47" xfId="0" applyFont="1" applyFill="1" applyBorder="1"/>
    <xf numFmtId="0" fontId="0" fillId="0" borderId="31" xfId="0" applyBorder="1"/>
    <xf numFmtId="0" fontId="15" fillId="0" borderId="0" xfId="0" applyFont="1" applyBorder="1"/>
    <xf numFmtId="0" fontId="0" fillId="0" borderId="41" xfId="0" applyBorder="1"/>
    <xf numFmtId="0" fontId="15" fillId="0" borderId="34" xfId="0" applyFont="1" applyBorder="1"/>
    <xf numFmtId="164" fontId="15" fillId="0" borderId="38" xfId="0" applyNumberFormat="1" applyFont="1" applyBorder="1"/>
    <xf numFmtId="164" fontId="7" fillId="0" borderId="0" xfId="0" applyNumberFormat="1" applyFont="1" applyFill="1" applyBorder="1"/>
    <xf numFmtId="0" fontId="34" fillId="0" borderId="49" xfId="0" applyFont="1" applyBorder="1"/>
    <xf numFmtId="164" fontId="34" fillId="0" borderId="52" xfId="0" applyNumberFormat="1" applyFont="1" applyBorder="1"/>
    <xf numFmtId="0" fontId="34" fillId="0" borderId="52" xfId="0" applyFont="1" applyBorder="1"/>
    <xf numFmtId="0" fontId="7" fillId="0" borderId="54" xfId="0" applyFont="1" applyBorder="1"/>
    <xf numFmtId="0" fontId="7" fillId="0" borderId="44" xfId="0" applyFont="1" applyBorder="1"/>
    <xf numFmtId="164" fontId="7" fillId="0" borderId="56" xfId="0" applyNumberFormat="1" applyFont="1" applyBorder="1"/>
    <xf numFmtId="0" fontId="2" fillId="0" borderId="0" xfId="0" applyFont="1" applyBorder="1"/>
    <xf numFmtId="0" fontId="28" fillId="0" borderId="47" xfId="0" applyFont="1" applyBorder="1"/>
    <xf numFmtId="0" fontId="27" fillId="0" borderId="12" xfId="0" applyFont="1" applyBorder="1"/>
    <xf numFmtId="0" fontId="32" fillId="0" borderId="34" xfId="0" applyFont="1" applyBorder="1"/>
    <xf numFmtId="164" fontId="25" fillId="0" borderId="19" xfId="0" applyNumberFormat="1" applyFont="1" applyBorder="1"/>
    <xf numFmtId="164" fontId="16" fillId="0" borderId="12" xfId="0" applyNumberFormat="1" applyFont="1" applyBorder="1"/>
    <xf numFmtId="164" fontId="16" fillId="0" borderId="48" xfId="0" applyNumberFormat="1" applyFont="1" applyBorder="1"/>
    <xf numFmtId="164" fontId="25" fillId="0" borderId="12" xfId="0" applyNumberFormat="1" applyFont="1" applyFill="1" applyBorder="1"/>
    <xf numFmtId="164" fontId="7" fillId="0" borderId="43" xfId="0" applyNumberFormat="1" applyFont="1" applyFill="1" applyBorder="1"/>
    <xf numFmtId="164" fontId="16" fillId="0" borderId="12" xfId="0" applyNumberFormat="1" applyFont="1" applyFill="1" applyBorder="1"/>
    <xf numFmtId="0" fontId="1" fillId="0" borderId="12" xfId="0" applyFont="1" applyFill="1" applyBorder="1"/>
    <xf numFmtId="164" fontId="1" fillId="0" borderId="12" xfId="0" applyNumberFormat="1" applyFont="1" applyFill="1" applyBorder="1"/>
    <xf numFmtId="0" fontId="2" fillId="0" borderId="12" xfId="0" applyFont="1" applyFill="1" applyBorder="1"/>
    <xf numFmtId="0" fontId="0" fillId="0" borderId="40" xfId="0" applyNumberFormat="1" applyBorder="1"/>
    <xf numFmtId="0" fontId="0" fillId="0" borderId="22" xfId="0" applyNumberFormat="1" applyBorder="1"/>
    <xf numFmtId="0" fontId="2" fillId="0" borderId="0" xfId="0" applyFont="1" applyFill="1" applyBorder="1"/>
    <xf numFmtId="164" fontId="2" fillId="0" borderId="37" xfId="0" applyNumberFormat="1" applyFont="1" applyFill="1" applyBorder="1"/>
    <xf numFmtId="0" fontId="2" fillId="0" borderId="15" xfId="0" applyFont="1" applyFill="1" applyBorder="1"/>
    <xf numFmtId="0" fontId="15" fillId="0" borderId="0" xfId="0" applyFont="1"/>
    <xf numFmtId="0" fontId="28" fillId="0" borderId="14" xfId="0" applyFont="1" applyBorder="1"/>
    <xf numFmtId="0" fontId="0" fillId="0" borderId="37" xfId="0" applyBorder="1"/>
    <xf numFmtId="0" fontId="0" fillId="0" borderId="21" xfId="0" applyBorder="1"/>
    <xf numFmtId="164" fontId="25" fillId="0" borderId="48" xfId="0" applyNumberFormat="1" applyFont="1" applyFill="1" applyBorder="1"/>
    <xf numFmtId="0" fontId="25" fillId="0" borderId="15" xfId="0" applyFont="1" applyBorder="1"/>
    <xf numFmtId="0" fontId="27" fillId="0" borderId="14" xfId="0" applyFont="1" applyBorder="1"/>
    <xf numFmtId="164" fontId="16" fillId="0" borderId="37" xfId="0" applyNumberFormat="1" applyFont="1" applyBorder="1"/>
    <xf numFmtId="0" fontId="14" fillId="0" borderId="37" xfId="0" applyFont="1" applyBorder="1"/>
    <xf numFmtId="0" fontId="14" fillId="0" borderId="21" xfId="0" applyFont="1" applyBorder="1"/>
    <xf numFmtId="0" fontId="16" fillId="0" borderId="47" xfId="0" applyFont="1" applyBorder="1"/>
    <xf numFmtId="164" fontId="16" fillId="0" borderId="48" xfId="0" applyNumberFormat="1" applyFont="1" applyFill="1" applyBorder="1"/>
    <xf numFmtId="0" fontId="16" fillId="0" borderId="34" xfId="0" applyFont="1" applyBorder="1"/>
    <xf numFmtId="0" fontId="27" fillId="0" borderId="34" xfId="0" applyFont="1" applyBorder="1"/>
    <xf numFmtId="0" fontId="14" fillId="0" borderId="41" xfId="0" applyFont="1" applyBorder="1"/>
    <xf numFmtId="0" fontId="35" fillId="0" borderId="0" xfId="0" applyFont="1"/>
    <xf numFmtId="0" fontId="0" fillId="0" borderId="14" xfId="0" applyBorder="1"/>
    <xf numFmtId="164" fontId="15" fillId="0" borderId="35" xfId="0" applyNumberFormat="1" applyFont="1" applyBorder="1"/>
    <xf numFmtId="0" fontId="15" fillId="0" borderId="35" xfId="0" applyFont="1" applyBorder="1"/>
    <xf numFmtId="0" fontId="1" fillId="0" borderId="25" xfId="0" applyFont="1" applyBorder="1"/>
    <xf numFmtId="0" fontId="0" fillId="0" borderId="25" xfId="0" applyNumberFormat="1" applyBorder="1"/>
    <xf numFmtId="164" fontId="2" fillId="0" borderId="25" xfId="0" applyNumberFormat="1" applyFont="1" applyFill="1" applyBorder="1"/>
    <xf numFmtId="164" fontId="27" fillId="0" borderId="22" xfId="0" applyNumberFormat="1" applyFont="1" applyBorder="1" applyAlignment="1"/>
    <xf numFmtId="0" fontId="0" fillId="0" borderId="0" xfId="0" applyNumberFormat="1" applyBorder="1"/>
    <xf numFmtId="14" fontId="26" fillId="0" borderId="40" xfId="0" applyNumberFormat="1" applyFont="1" applyBorder="1" applyAlignment="1"/>
    <xf numFmtId="0" fontId="26" fillId="0" borderId="40" xfId="0" applyFont="1" applyBorder="1" applyAlignment="1"/>
    <xf numFmtId="0" fontId="26" fillId="0" borderId="40" xfId="0" applyFont="1" applyBorder="1"/>
    <xf numFmtId="164" fontId="7" fillId="0" borderId="22" xfId="0" applyNumberFormat="1" applyFont="1" applyBorder="1" applyAlignment="1"/>
    <xf numFmtId="0" fontId="1" fillId="0" borderId="45" xfId="0" applyFont="1" applyBorder="1"/>
    <xf numFmtId="0" fontId="2" fillId="0" borderId="45" xfId="0" applyFont="1" applyBorder="1"/>
    <xf numFmtId="0" fontId="0" fillId="0" borderId="45" xfId="0" applyNumberFormat="1" applyBorder="1"/>
    <xf numFmtId="164" fontId="2" fillId="0" borderId="25" xfId="0" applyNumberFormat="1" applyFont="1" applyBorder="1"/>
    <xf numFmtId="0" fontId="1" fillId="0" borderId="25" xfId="0" applyFont="1" applyFill="1" applyBorder="1"/>
    <xf numFmtId="0" fontId="7" fillId="0" borderId="59" xfId="0" applyFont="1" applyBorder="1"/>
    <xf numFmtId="0" fontId="2" fillId="0" borderId="52" xfId="0" applyFont="1" applyBorder="1"/>
    <xf numFmtId="0" fontId="2" fillId="0" borderId="50" xfId="0" applyFont="1" applyBorder="1"/>
    <xf numFmtId="0" fontId="2" fillId="0" borderId="53" xfId="0" applyFont="1" applyBorder="1"/>
    <xf numFmtId="0" fontId="33" fillId="0" borderId="47" xfId="0" applyFont="1" applyBorder="1"/>
    <xf numFmtId="0" fontId="2" fillId="0" borderId="48" xfId="0" applyFont="1" applyBorder="1"/>
    <xf numFmtId="0" fontId="1" fillId="0" borderId="47" xfId="0" applyFont="1" applyBorder="1"/>
    <xf numFmtId="164" fontId="1" fillId="0" borderId="48" xfId="0" applyNumberFormat="1" applyFont="1" applyBorder="1"/>
    <xf numFmtId="0" fontId="2" fillId="0" borderId="60" xfId="0" applyFont="1" applyBorder="1"/>
    <xf numFmtId="164" fontId="2" fillId="0" borderId="61" xfId="0" applyNumberFormat="1" applyFont="1" applyBorder="1"/>
    <xf numFmtId="0" fontId="2" fillId="0" borderId="47" xfId="0" applyFont="1" applyBorder="1"/>
    <xf numFmtId="164" fontId="0" fillId="0" borderId="62" xfId="0" applyNumberFormat="1" applyBorder="1"/>
    <xf numFmtId="0" fontId="1" fillId="0" borderId="47" xfId="0" applyFont="1" applyFill="1" applyBorder="1"/>
    <xf numFmtId="0" fontId="1" fillId="0" borderId="60" xfId="0" applyFont="1" applyBorder="1"/>
    <xf numFmtId="0" fontId="1" fillId="0" borderId="34" xfId="0" applyFont="1" applyBorder="1"/>
    <xf numFmtId="0" fontId="1" fillId="0" borderId="63" xfId="0" applyFont="1" applyBorder="1"/>
    <xf numFmtId="0" fontId="1" fillId="0" borderId="65" xfId="0" applyFont="1" applyBorder="1"/>
    <xf numFmtId="0" fontId="2" fillId="0" borderId="65" xfId="0" applyFont="1" applyBorder="1"/>
    <xf numFmtId="0" fontId="0" fillId="0" borderId="65" xfId="0" applyNumberFormat="1" applyBorder="1"/>
    <xf numFmtId="0" fontId="7" fillId="0" borderId="64" xfId="0" applyFont="1" applyBorder="1"/>
    <xf numFmtId="14" fontId="7" fillId="0" borderId="23" xfId="0" applyNumberFormat="1" applyFont="1" applyBorder="1" applyAlignment="1"/>
    <xf numFmtId="164" fontId="7" fillId="0" borderId="58" xfId="0" applyNumberFormat="1" applyFont="1" applyBorder="1"/>
    <xf numFmtId="0" fontId="1" fillId="0" borderId="66" xfId="0" applyFont="1" applyFill="1" applyBorder="1"/>
    <xf numFmtId="0" fontId="1" fillId="0" borderId="57" xfId="0" applyFont="1" applyFill="1" applyBorder="1"/>
    <xf numFmtId="164" fontId="1" fillId="0" borderId="57" xfId="0" applyNumberFormat="1" applyFont="1" applyFill="1" applyBorder="1"/>
    <xf numFmtId="0" fontId="7" fillId="9" borderId="55" xfId="0" applyFont="1" applyFill="1" applyBorder="1"/>
    <xf numFmtId="0" fontId="2" fillId="9" borderId="37" xfId="0" applyFont="1" applyFill="1" applyBorder="1"/>
    <xf numFmtId="164" fontId="0" fillId="9" borderId="12" xfId="0" applyNumberFormat="1" applyFill="1" applyBorder="1"/>
    <xf numFmtId="16" fontId="34" fillId="9" borderId="51" xfId="0" applyNumberFormat="1" applyFont="1" applyFill="1" applyBorder="1"/>
    <xf numFmtId="0" fontId="39" fillId="0" borderId="0" xfId="0" applyFont="1" applyAlignment="1">
      <alignment horizontal="center"/>
    </xf>
    <xf numFmtId="0" fontId="29" fillId="0" borderId="0" xfId="0" applyFont="1"/>
    <xf numFmtId="0" fontId="7" fillId="0" borderId="0" xfId="0" applyFont="1" applyAlignment="1">
      <alignment horizontal="left"/>
    </xf>
    <xf numFmtId="164" fontId="25" fillId="8" borderId="12" xfId="0" applyNumberFormat="1" applyFont="1" applyFill="1" applyBorder="1"/>
    <xf numFmtId="168" fontId="2" fillId="9" borderId="37" xfId="0" applyNumberFormat="1" applyFont="1" applyFill="1" applyBorder="1"/>
    <xf numFmtId="0" fontId="34" fillId="0" borderId="23" xfId="0" applyNumberFormat="1" applyFont="1" applyBorder="1"/>
    <xf numFmtId="0" fontId="7" fillId="9" borderId="55" xfId="0" applyNumberFormat="1" applyFont="1" applyFill="1" applyBorder="1"/>
    <xf numFmtId="164" fontId="2" fillId="9" borderId="21" xfId="0" applyNumberFormat="1" applyFont="1" applyFill="1" applyBorder="1"/>
    <xf numFmtId="0" fontId="14" fillId="0" borderId="35" xfId="0" applyFont="1" applyBorder="1"/>
    <xf numFmtId="164" fontId="0" fillId="10" borderId="12" xfId="0" applyNumberFormat="1" applyFill="1" applyBorder="1"/>
    <xf numFmtId="164" fontId="1" fillId="9" borderId="12" xfId="0" applyNumberFormat="1" applyFont="1" applyFill="1" applyBorder="1"/>
    <xf numFmtId="164" fontId="1" fillId="9" borderId="48" xfId="0" applyNumberFormat="1" applyFont="1" applyFill="1" applyBorder="1"/>
    <xf numFmtId="0" fontId="1" fillId="9" borderId="12" xfId="0" applyFont="1" applyFill="1" applyBorder="1"/>
    <xf numFmtId="0" fontId="1" fillId="9" borderId="48" xfId="0" applyFont="1" applyFill="1" applyBorder="1"/>
    <xf numFmtId="0" fontId="7" fillId="0" borderId="19" xfId="4" applyFont="1" applyBorder="1"/>
    <xf numFmtId="14" fontId="2" fillId="9" borderId="47" xfId="0" applyNumberFormat="1" applyFont="1" applyFill="1" applyBorder="1"/>
    <xf numFmtId="164" fontId="2" fillId="9" borderId="12" xfId="0" applyNumberFormat="1" applyFont="1" applyFill="1" applyBorder="1"/>
    <xf numFmtId="0" fontId="2" fillId="9" borderId="47" xfId="0" applyFont="1" applyFill="1" applyBorder="1"/>
    <xf numFmtId="0" fontId="1" fillId="9" borderId="47" xfId="0" applyFont="1" applyFill="1" applyBorder="1"/>
    <xf numFmtId="14" fontId="1" fillId="9" borderId="47" xfId="0" applyNumberFormat="1" applyFont="1" applyFill="1" applyBorder="1"/>
    <xf numFmtId="0" fontId="2" fillId="11" borderId="35" xfId="0" applyFont="1" applyFill="1" applyBorder="1"/>
    <xf numFmtId="0" fontId="0" fillId="11" borderId="35" xfId="0" applyFill="1" applyBorder="1"/>
    <xf numFmtId="164" fontId="2" fillId="11" borderId="31" xfId="0" applyNumberFormat="1" applyFont="1" applyFill="1" applyBorder="1"/>
    <xf numFmtId="0" fontId="18" fillId="9" borderId="12" xfId="0" applyFont="1" applyFill="1" applyBorder="1"/>
    <xf numFmtId="0" fontId="18" fillId="9" borderId="33" xfId="0" applyFont="1" applyFill="1" applyBorder="1"/>
    <xf numFmtId="1" fontId="18" fillId="9" borderId="12" xfId="0" applyNumberFormat="1" applyFont="1" applyFill="1" applyBorder="1" applyAlignment="1">
      <alignment horizontal="center"/>
    </xf>
    <xf numFmtId="0" fontId="1" fillId="9" borderId="12" xfId="0" applyFont="1" applyFill="1" applyBorder="1" applyAlignment="1">
      <alignment horizontal="center"/>
    </xf>
    <xf numFmtId="167" fontId="18" fillId="9" borderId="12" xfId="0" applyNumberFormat="1" applyFont="1" applyFill="1" applyBorder="1"/>
    <xf numFmtId="0" fontId="24" fillId="9" borderId="12" xfId="0" applyFont="1" applyFill="1" applyBorder="1"/>
    <xf numFmtId="0" fontId="1" fillId="9" borderId="12" xfId="0" applyFont="1" applyFill="1" applyBorder="1" applyAlignment="1">
      <alignment horizontal="left"/>
    </xf>
    <xf numFmtId="165" fontId="0" fillId="9" borderId="12" xfId="0" applyNumberFormat="1" applyFill="1" applyBorder="1"/>
    <xf numFmtId="3" fontId="0" fillId="9" borderId="12" xfId="0" applyNumberFormat="1" applyFill="1" applyBorder="1" applyAlignment="1">
      <alignment horizontal="center"/>
    </xf>
    <xf numFmtId="165" fontId="1" fillId="9" borderId="12" xfId="0" applyNumberFormat="1" applyFont="1" applyFill="1" applyBorder="1"/>
    <xf numFmtId="49" fontId="1" fillId="9" borderId="12" xfId="0" applyNumberFormat="1" applyFont="1" applyFill="1" applyBorder="1"/>
    <xf numFmtId="166" fontId="0" fillId="9" borderId="12" xfId="0" applyNumberFormat="1" applyFill="1" applyBorder="1"/>
    <xf numFmtId="0" fontId="0" fillId="9" borderId="19" xfId="0" applyNumberFormat="1" applyFill="1" applyBorder="1"/>
    <xf numFmtId="0" fontId="0" fillId="9" borderId="12" xfId="0" applyFill="1" applyBorder="1" applyAlignment="1"/>
    <xf numFmtId="0" fontId="0" fillId="9" borderId="20" xfId="0" applyFill="1" applyBorder="1" applyAlignment="1"/>
    <xf numFmtId="0" fontId="0" fillId="9" borderId="16" xfId="0" applyFill="1" applyBorder="1" applyAlignment="1"/>
    <xf numFmtId="0" fontId="0" fillId="9" borderId="12" xfId="0" applyFill="1" applyBorder="1" applyAlignment="1">
      <alignment horizontal="center"/>
    </xf>
    <xf numFmtId="0" fontId="0" fillId="9" borderId="19" xfId="0" applyFill="1" applyBorder="1" applyAlignment="1"/>
    <xf numFmtId="3" fontId="0" fillId="9" borderId="12" xfId="0" applyNumberFormat="1" applyFill="1" applyBorder="1" applyAlignment="1">
      <alignment horizontal="center" vertical="center"/>
    </xf>
    <xf numFmtId="49" fontId="0" fillId="9" borderId="12" xfId="0" applyNumberFormat="1" applyFill="1" applyBorder="1"/>
    <xf numFmtId="0" fontId="22" fillId="9" borderId="12" xfId="0" applyFont="1" applyFill="1" applyBorder="1"/>
    <xf numFmtId="3" fontId="0" fillId="9" borderId="33" xfId="0" applyNumberFormat="1" applyFill="1" applyBorder="1" applyAlignment="1">
      <alignment horizontal="center" vertical="center"/>
    </xf>
    <xf numFmtId="0" fontId="0" fillId="9" borderId="12" xfId="0" applyFill="1" applyBorder="1"/>
    <xf numFmtId="165" fontId="0" fillId="9" borderId="19" xfId="0" applyNumberFormat="1" applyFill="1" applyBorder="1"/>
    <xf numFmtId="3" fontId="0" fillId="9" borderId="36" xfId="0" applyNumberFormat="1" applyFill="1" applyBorder="1" applyAlignment="1">
      <alignment horizontal="center" vertical="center"/>
    </xf>
    <xf numFmtId="165" fontId="0" fillId="9" borderId="16" xfId="0" applyNumberFormat="1" applyFill="1" applyBorder="1"/>
    <xf numFmtId="1" fontId="0" fillId="9" borderId="33" xfId="0" applyNumberFormat="1" applyFill="1" applyBorder="1"/>
    <xf numFmtId="165" fontId="22" fillId="9" borderId="12" xfId="0" applyNumberFormat="1" applyFont="1" applyFill="1" applyBorder="1"/>
    <xf numFmtId="49" fontId="22" fillId="9" borderId="12" xfId="0" applyNumberFormat="1" applyFont="1" applyFill="1" applyBorder="1"/>
    <xf numFmtId="166" fontId="22" fillId="9" borderId="12" xfId="0" applyNumberFormat="1" applyFont="1" applyFill="1" applyBorder="1"/>
    <xf numFmtId="0" fontId="22" fillId="9" borderId="19" xfId="0" applyNumberFormat="1" applyFont="1" applyFill="1" applyBorder="1"/>
    <xf numFmtId="0" fontId="22" fillId="9" borderId="12" xfId="0" applyFont="1" applyFill="1" applyBorder="1" applyAlignment="1"/>
    <xf numFmtId="0" fontId="22" fillId="9" borderId="20" xfId="0" applyFont="1" applyFill="1" applyBorder="1" applyAlignment="1"/>
    <xf numFmtId="0" fontId="22" fillId="9" borderId="16" xfId="0" applyFont="1" applyFill="1" applyBorder="1" applyAlignment="1"/>
    <xf numFmtId="0" fontId="22" fillId="9" borderId="12" xfId="0" applyFont="1" applyFill="1" applyBorder="1" applyAlignment="1">
      <alignment horizontal="center"/>
    </xf>
    <xf numFmtId="0" fontId="22" fillId="9" borderId="19" xfId="0" applyFont="1" applyFill="1" applyBorder="1" applyAlignment="1"/>
    <xf numFmtId="0" fontId="34" fillId="0" borderId="51" xfId="0" applyFont="1" applyFill="1" applyBorder="1"/>
    <xf numFmtId="0" fontId="36" fillId="0" borderId="16" xfId="4" applyFill="1" applyBorder="1"/>
    <xf numFmtId="49" fontId="1" fillId="0" borderId="0" xfId="0" applyNumberFormat="1" applyFont="1"/>
    <xf numFmtId="164" fontId="1" fillId="0" borderId="0" xfId="0" applyNumberFormat="1" applyFont="1"/>
    <xf numFmtId="49" fontId="7" fillId="9" borderId="16" xfId="0" quotePrefix="1" applyNumberFormat="1" applyFont="1" applyFill="1" applyBorder="1"/>
    <xf numFmtId="0" fontId="1" fillId="9" borderId="12" xfId="0" applyNumberFormat="1" applyFont="1" applyFill="1" applyBorder="1"/>
    <xf numFmtId="0" fontId="1" fillId="9" borderId="57" xfId="0" applyNumberFormat="1" applyFont="1" applyFill="1" applyBorder="1"/>
    <xf numFmtId="49" fontId="34" fillId="9" borderId="50" xfId="0" applyNumberFormat="1" applyFont="1" applyFill="1" applyBorder="1" applyAlignment="1"/>
    <xf numFmtId="49" fontId="0" fillId="0" borderId="51" xfId="0" applyNumberFormat="1" applyBorder="1" applyAlignment="1"/>
    <xf numFmtId="164" fontId="7" fillId="9" borderId="20" xfId="0" applyNumberFormat="1" applyFont="1" applyFill="1" applyBorder="1" applyAlignment="1"/>
    <xf numFmtId="0" fontId="0" fillId="0" borderId="16" xfId="0" applyBorder="1" applyAlignment="1"/>
    <xf numFmtId="0" fontId="7" fillId="9" borderId="56" xfId="0" applyFont="1" applyFill="1" applyBorder="1" applyAlignment="1"/>
    <xf numFmtId="0" fontId="0" fillId="9" borderId="55" xfId="0" applyFill="1" applyBorder="1" applyAlignment="1"/>
    <xf numFmtId="0" fontId="30" fillId="0" borderId="19" xfId="0" applyFont="1" applyFill="1" applyBorder="1" applyAlignment="1">
      <alignment horizontal="center"/>
    </xf>
    <xf numFmtId="0" fontId="30" fillId="0" borderId="16" xfId="0" applyFont="1" applyFill="1" applyBorder="1" applyAlignment="1">
      <alignment horizontal="center"/>
    </xf>
    <xf numFmtId="0" fontId="19" fillId="0" borderId="12" xfId="0" applyFont="1" applyFill="1" applyBorder="1" applyAlignment="1">
      <alignment horizontal="center"/>
    </xf>
    <xf numFmtId="1" fontId="11" fillId="0" borderId="21" xfId="0" applyNumberFormat="1" applyFont="1" applyBorder="1" applyAlignment="1">
      <alignment horizontal="center" vertical="center"/>
    </xf>
    <xf numFmtId="0" fontId="11" fillId="0" borderId="31"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37" fillId="2" borderId="8" xfId="0" applyFont="1" applyFill="1" applyBorder="1" applyAlignment="1">
      <alignment horizontal="center"/>
    </xf>
    <xf numFmtId="0" fontId="37" fillId="6" borderId="8" xfId="0" applyFont="1" applyFill="1" applyBorder="1" applyAlignment="1">
      <alignment horizontal="center"/>
    </xf>
    <xf numFmtId="0" fontId="37" fillId="7" borderId="8" xfId="0" applyFont="1" applyFill="1" applyBorder="1" applyAlignment="1">
      <alignment horizontal="center"/>
    </xf>
    <xf numFmtId="0" fontId="37" fillId="3" borderId="8" xfId="0" applyFont="1" applyFill="1" applyBorder="1" applyAlignment="1">
      <alignment horizontal="center"/>
    </xf>
    <xf numFmtId="0" fontId="37" fillId="4" borderId="8" xfId="0" applyFont="1" applyFill="1" applyBorder="1" applyAlignment="1">
      <alignment horizontal="center"/>
    </xf>
    <xf numFmtId="0" fontId="38" fillId="5" borderId="8" xfId="0" applyFont="1" applyFill="1" applyBorder="1" applyAlignment="1">
      <alignment horizontal="center"/>
    </xf>
    <xf numFmtId="0" fontId="3" fillId="0" borderId="6" xfId="0" applyFont="1" applyBorder="1" applyAlignment="1">
      <alignment horizontal="center" vertical="center"/>
    </xf>
    <xf numFmtId="0" fontId="40" fillId="0" borderId="0" xfId="0" applyFont="1"/>
  </cellXfs>
  <cellStyles count="5">
    <cellStyle name="Hyperlink" xfId="4" builtinId="8"/>
    <cellStyle name="Normal" xfId="0" builtinId="0"/>
    <cellStyle name="Normal 2" xfId="1"/>
    <cellStyle name="Normal 2 2" xfId="3"/>
    <cellStyle name="Normal 3" xfId="2"/>
  </cellStyles>
  <dxfs count="11">
    <dxf>
      <font>
        <b val="0"/>
        <i val="0"/>
        <condense val="0"/>
        <extend val="0"/>
        <color indexed="9"/>
      </font>
      <fill>
        <patternFill patternType="none">
          <bgColor indexed="65"/>
        </patternFill>
      </fill>
    </dxf>
    <dxf>
      <fill>
        <patternFill>
          <bgColor indexed="9"/>
        </patternFill>
      </fill>
    </dxf>
    <dxf>
      <fill>
        <patternFill>
          <bgColor rgb="FFFF0000"/>
        </patternFill>
      </fill>
    </dxf>
    <dxf>
      <fill>
        <patternFill>
          <bgColor rgb="FF92D050"/>
        </patternFill>
      </fill>
    </dxf>
    <dxf>
      <fill>
        <patternFill>
          <bgColor rgb="FFFF9900"/>
        </patternFill>
      </fill>
    </dxf>
    <dxf>
      <fill>
        <patternFill>
          <bgColor rgb="FF0070C0"/>
        </patternFill>
      </fill>
    </dxf>
    <dxf>
      <fill>
        <patternFill>
          <bgColor rgb="FFFFFF00"/>
        </patternFill>
      </fill>
    </dxf>
    <dxf>
      <fill>
        <patternFill>
          <bgColor theme="0" tint="-0.499984740745262"/>
        </patternFill>
      </fill>
    </dxf>
    <dxf>
      <fill>
        <patternFill>
          <bgColor theme="0"/>
        </patternFill>
      </fill>
    </dxf>
    <dxf>
      <fill>
        <patternFill>
          <bgColor theme="0"/>
        </patternFill>
      </fill>
    </dxf>
    <dxf>
      <font>
        <color auto="1"/>
      </font>
      <fill>
        <patternFill>
          <bgColor theme="0"/>
        </patternFill>
      </fill>
    </dxf>
  </dxfs>
  <tableStyles count="0" defaultTableStyle="TableStyleMedium9" defaultPivotStyle="PivotStyleLight16"/>
  <colors>
    <mruColors>
      <color rgb="FFFFFFB7"/>
      <color rgb="FFFFFF7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38100</xdr:colOff>
      <xdr:row>13</xdr:row>
      <xdr:rowOff>0</xdr:rowOff>
    </xdr:from>
    <xdr:to>
      <xdr:col>16</xdr:col>
      <xdr:colOff>38100</xdr:colOff>
      <xdr:row>47</xdr:row>
      <xdr:rowOff>76200</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6908800" y="2311400"/>
          <a:ext cx="647700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600" b="1"/>
            <a:t>NOTES to assist completion of spreadsheet</a:t>
          </a:r>
          <a:endParaRPr lang="en-ZA" sz="1100" b="1"/>
        </a:p>
        <a:p>
          <a:r>
            <a:rPr lang="en-ZA" sz="1200" u="sng"/>
            <a:t>Using this</a:t>
          </a:r>
          <a:r>
            <a:rPr lang="en-ZA" sz="1200" u="sng" baseline="0"/>
            <a:t>  spreadsheet</a:t>
          </a:r>
        </a:p>
        <a:p>
          <a:r>
            <a:rPr lang="en-ZA" sz="1200"/>
            <a:t>1. Fill in only the yellow shaded blocks</a:t>
          </a:r>
        </a:p>
        <a:p>
          <a:r>
            <a:rPr lang="en-ZA" sz="1200"/>
            <a:t>2. Put</a:t>
          </a:r>
          <a:r>
            <a:rPr lang="en-ZA" sz="1200" baseline="0"/>
            <a:t> expenses in the right category (paid by person responsible or paid direct by HQ)</a:t>
          </a:r>
        </a:p>
        <a:p>
          <a:r>
            <a:rPr lang="en-ZA" sz="1200"/>
            <a:t>3. 'Description' column should</a:t>
          </a:r>
          <a:r>
            <a:rPr lang="en-ZA" sz="1200" baseline="0"/>
            <a:t> match categories from budget</a:t>
          </a:r>
        </a:p>
        <a:p>
          <a:r>
            <a:rPr lang="en-ZA" sz="1200" baseline="0"/>
            <a:t>   i.e. Donations, sales, venue hire, catering, training etc </a:t>
          </a:r>
          <a:endParaRPr lang="en-ZA" sz="1200"/>
        </a:p>
        <a:p>
          <a:r>
            <a:rPr lang="en-ZA" sz="1200"/>
            <a:t>4. The other 3 tabs on the worksbook are not linked to</a:t>
          </a:r>
          <a:r>
            <a:rPr lang="en-ZA" sz="1200" baseline="0"/>
            <a:t> this  one, and may be used if helpful</a:t>
          </a:r>
        </a:p>
        <a:p>
          <a:endParaRPr lang="en-ZA" sz="1200" baseline="0"/>
        </a:p>
        <a:p>
          <a:r>
            <a:rPr lang="en-ZA" sz="1200" u="sng" baseline="0"/>
            <a:t>Financial Reporting</a:t>
          </a:r>
        </a:p>
        <a:p>
          <a:r>
            <a:rPr lang="en-ZA" sz="1200"/>
            <a:t>1.</a:t>
          </a:r>
          <a:r>
            <a:rPr lang="en-ZA" sz="1200" baseline="0"/>
            <a:t> Keep all  </a:t>
          </a:r>
          <a:r>
            <a:rPr lang="en-ZA" sz="1200"/>
            <a:t>till slips/invoice/receipts </a:t>
          </a:r>
        </a:p>
        <a:p>
          <a:r>
            <a:rPr lang="en-ZA" sz="1200"/>
            <a:t>2.</a:t>
          </a:r>
          <a:r>
            <a:rPr lang="en-ZA" sz="1200" baseline="0"/>
            <a:t> Slips should not containt both course and personal items </a:t>
          </a:r>
          <a:endParaRPr lang="en-ZA" sz="1200"/>
        </a:p>
        <a:p>
          <a:r>
            <a:rPr lang="en-ZA" sz="1200" baseline="0"/>
            <a:t>3. Each one must be filled in on a separate line  under expenses </a:t>
          </a:r>
        </a:p>
        <a:p>
          <a:r>
            <a:rPr lang="en-ZA" sz="1200" baseline="0"/>
            <a:t>4. File  them all in date order to hand in to HQ </a:t>
          </a:r>
        </a:p>
        <a:p>
          <a:r>
            <a:rPr lang="en-ZA" sz="1200" baseline="0"/>
            <a:t>5. Note the two categories of expenses  (paid by course leader or directly by HQ)</a:t>
          </a:r>
        </a:p>
        <a:p>
          <a:endParaRPr lang="en-ZA" sz="1200" baseline="0"/>
        </a:p>
        <a:p>
          <a:r>
            <a:rPr lang="en-ZA" sz="1200" u="sng" baseline="0"/>
            <a:t>Advances and Refunds</a:t>
          </a:r>
        </a:p>
        <a:p>
          <a:r>
            <a:rPr lang="en-ZA" sz="1200" baseline="0"/>
            <a:t>1. An advance may be requested by HQ for course purchases</a:t>
          </a:r>
        </a:p>
        <a:p>
          <a:r>
            <a:rPr lang="en-ZA" sz="1200" baseline="0"/>
            <a:t>2. If this is done, the amount needs to be filled under 'ADVANCE' 'Amount"</a:t>
          </a:r>
        </a:p>
        <a:p>
          <a:r>
            <a:rPr lang="en-ZA" sz="1200" baseline="0"/>
            <a:t>3. At the end of the course, the amount in the blue block will indicate whether the person responsible  is owed money (negative amount) or owes money (positive amount)  where whole advance has not been spent</a:t>
          </a:r>
        </a:p>
        <a:p>
          <a:r>
            <a:rPr lang="en-ZA" sz="1200" baseline="0"/>
            <a:t>4. Surplus funds from the advance must be deposited bank into HQ bank account as soon as course is completed, but no later than 2 weeks after end of the course. </a:t>
          </a:r>
        </a:p>
        <a:p>
          <a:r>
            <a:rPr lang="en-ZA" sz="1200" baseline="0"/>
            <a:t>- If there is surplus cash, do not return to HQ but deposit it in HQ account and email deposit slip</a:t>
          </a:r>
        </a:p>
        <a:p>
          <a:r>
            <a:rPr lang="en-ZA" sz="1200" baseline="0"/>
            <a:t> </a:t>
          </a:r>
        </a:p>
        <a:p>
          <a:r>
            <a:rPr lang="en-ZA" sz="1600" b="1"/>
            <a:t>NB. Finance</a:t>
          </a:r>
          <a:r>
            <a:rPr lang="en-ZA" sz="1600" b="1" baseline="0"/>
            <a:t> Spreadsheet and all till slips/invoice/receipts to be submitted to Regional Co-ordinator within  2 weeks of completion of course or event</a:t>
          </a:r>
        </a:p>
        <a:p>
          <a:r>
            <a:rPr lang="en-ZA" sz="1300" b="1" baseline="0"/>
            <a:t>This includes the original invoices from suppliers for which direct payment was made by HQ </a:t>
          </a:r>
          <a:endParaRPr lang="en-ZA" sz="13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66"/>
  <sheetViews>
    <sheetView tabSelected="1" zoomScale="75" zoomScaleNormal="75" zoomScaleSheetLayoutView="75" workbookViewId="0">
      <selection activeCell="G1" sqref="G1"/>
    </sheetView>
  </sheetViews>
  <sheetFormatPr defaultColWidth="9.140625" defaultRowHeight="12.75" x14ac:dyDescent="0.2"/>
  <cols>
    <col min="1" max="1" width="13.28515625" style="146" customWidth="1"/>
    <col min="2" max="2" width="13.28515625" style="1" customWidth="1"/>
    <col min="3" max="3" width="13" style="1" customWidth="1"/>
    <col min="4" max="4" width="13.28515625" style="1" customWidth="1"/>
    <col min="5" max="5" width="14.42578125" style="146" customWidth="1"/>
    <col min="6" max="6" width="13.28515625" style="146" customWidth="1"/>
    <col min="7" max="7" width="19.42578125" style="146" customWidth="1"/>
    <col min="8" max="8" width="2.42578125" style="146" customWidth="1"/>
    <col min="9" max="10" width="12.7109375" style="146" customWidth="1"/>
    <col min="11" max="11" width="10.85546875" style="146" bestFit="1" customWidth="1"/>
    <col min="12" max="14" width="12.7109375" style="146" customWidth="1"/>
    <col min="15" max="15" width="11.28515625" style="146" customWidth="1"/>
    <col min="16" max="16" width="12.7109375" style="146" customWidth="1"/>
    <col min="17" max="16384" width="9.140625" style="146"/>
  </cols>
  <sheetData>
    <row r="1" spans="1:16" ht="30" thickBot="1" x14ac:dyDescent="0.4">
      <c r="E1" s="376" t="s">
        <v>128</v>
      </c>
    </row>
    <row r="2" spans="1:16" ht="21" thickBot="1" x14ac:dyDescent="0.35">
      <c r="A2" s="190" t="s">
        <v>112</v>
      </c>
      <c r="B2" s="342"/>
      <c r="C2" s="343"/>
      <c r="D2" s="191" t="s">
        <v>14</v>
      </c>
      <c r="E2" s="275"/>
      <c r="F2" s="192" t="s">
        <v>61</v>
      </c>
      <c r="G2" s="335"/>
      <c r="I2" s="281" t="str">
        <f>IF(ISBLANK(B2),"",B2)</f>
        <v/>
      </c>
      <c r="J2" s="209"/>
      <c r="K2" s="209"/>
      <c r="L2" s="209"/>
      <c r="M2" s="209"/>
      <c r="N2" s="209"/>
      <c r="O2" s="209"/>
      <c r="P2" s="210"/>
    </row>
    <row r="3" spans="1:16" ht="20.25" x14ac:dyDescent="0.3">
      <c r="A3" s="193" t="s">
        <v>113</v>
      </c>
      <c r="B3" s="344"/>
      <c r="C3" s="345"/>
      <c r="D3" s="164" t="s">
        <v>62</v>
      </c>
      <c r="E3" s="339"/>
      <c r="F3" s="290" t="s">
        <v>15</v>
      </c>
      <c r="G3" s="336"/>
      <c r="I3" s="165" t="s">
        <v>11</v>
      </c>
      <c r="J3" s="166"/>
      <c r="K3" s="166"/>
      <c r="L3" s="166"/>
      <c r="M3" s="167"/>
      <c r="N3" s="167"/>
      <c r="O3" s="167"/>
      <c r="P3" s="168"/>
    </row>
    <row r="4" spans="1:16" ht="16.5" thickBot="1" x14ac:dyDescent="0.3">
      <c r="A4" s="194" t="s">
        <v>64</v>
      </c>
      <c r="B4" s="204"/>
      <c r="C4" s="282"/>
      <c r="D4" s="195" t="s">
        <v>63</v>
      </c>
      <c r="E4" s="272"/>
      <c r="F4" s="346"/>
      <c r="G4" s="347"/>
      <c r="I4" s="197" t="s">
        <v>59</v>
      </c>
      <c r="J4" s="174" t="s">
        <v>73</v>
      </c>
      <c r="K4" s="174" t="s">
        <v>30</v>
      </c>
      <c r="L4" s="200" t="s">
        <v>74</v>
      </c>
      <c r="M4" s="198" t="s">
        <v>60</v>
      </c>
      <c r="N4" s="201" t="s">
        <v>73</v>
      </c>
      <c r="O4" s="201" t="s">
        <v>30</v>
      </c>
      <c r="P4" s="202" t="s">
        <v>74</v>
      </c>
    </row>
    <row r="5" spans="1:16" ht="16.5" thickBot="1" x14ac:dyDescent="0.3">
      <c r="A5" s="97"/>
      <c r="B5" s="189"/>
      <c r="C5" s="189"/>
      <c r="D5" s="189"/>
      <c r="E5" s="97"/>
      <c r="F5" s="97"/>
      <c r="G5" s="97"/>
      <c r="I5" s="181" t="s">
        <v>57</v>
      </c>
      <c r="J5" s="173">
        <f>C4*E4</f>
        <v>0</v>
      </c>
      <c r="K5" s="163">
        <f>J5-L5</f>
        <v>0</v>
      </c>
      <c r="L5" s="162">
        <f>J5/1.14</f>
        <v>0</v>
      </c>
      <c r="M5" s="175" t="s">
        <v>108</v>
      </c>
      <c r="N5" s="274"/>
      <c r="O5" s="285"/>
      <c r="P5" s="182">
        <f>N5</f>
        <v>0</v>
      </c>
    </row>
    <row r="6" spans="1:16" x14ac:dyDescent="0.2">
      <c r="A6" s="83" t="s">
        <v>75</v>
      </c>
      <c r="B6" s="80" t="s">
        <v>69</v>
      </c>
      <c r="C6" s="280"/>
      <c r="D6" s="80" t="s">
        <v>70</v>
      </c>
      <c r="E6" s="273"/>
      <c r="F6" s="212" t="s">
        <v>71</v>
      </c>
      <c r="G6" s="283"/>
      <c r="I6" s="181" t="s">
        <v>31</v>
      </c>
      <c r="J6" s="274"/>
      <c r="K6" s="163">
        <f t="shared" ref="K6:K8" si="0">J6-L6</f>
        <v>0</v>
      </c>
      <c r="L6" s="162">
        <f t="shared" ref="L6:L8" si="1">J6/1.14</f>
        <v>0</v>
      </c>
      <c r="M6" s="175" t="s">
        <v>109</v>
      </c>
      <c r="N6" s="274"/>
      <c r="O6" s="163">
        <v>0</v>
      </c>
      <c r="P6" s="182">
        <v>0</v>
      </c>
    </row>
    <row r="7" spans="1:16" ht="13.5" thickBot="1" x14ac:dyDescent="0.25">
      <c r="A7" s="213" t="s">
        <v>111</v>
      </c>
      <c r="B7" s="131"/>
      <c r="C7" s="131"/>
      <c r="D7" s="84">
        <f>B49</f>
        <v>0</v>
      </c>
      <c r="E7" s="296" t="s">
        <v>110</v>
      </c>
      <c r="F7" s="297"/>
      <c r="G7" s="298">
        <f>G6-D7</f>
        <v>0</v>
      </c>
      <c r="I7" s="181" t="s">
        <v>32</v>
      </c>
      <c r="J7" s="274"/>
      <c r="K7" s="163">
        <f t="shared" si="0"/>
        <v>0</v>
      </c>
      <c r="L7" s="162">
        <f t="shared" si="1"/>
        <v>0</v>
      </c>
      <c r="M7" s="175" t="s">
        <v>55</v>
      </c>
      <c r="N7" s="274"/>
      <c r="O7" s="163">
        <f>(N7*1.15)-N7</f>
        <v>0</v>
      </c>
      <c r="P7" s="182">
        <f>N7-O7</f>
        <v>0</v>
      </c>
    </row>
    <row r="8" spans="1:16" ht="13.5" thickBot="1" x14ac:dyDescent="0.25">
      <c r="A8" s="211"/>
      <c r="B8" s="129"/>
      <c r="C8" s="129"/>
      <c r="D8" s="78"/>
      <c r="E8" s="211"/>
      <c r="F8" s="2"/>
      <c r="G8" s="78"/>
      <c r="I8" s="183" t="s">
        <v>49</v>
      </c>
      <c r="J8" s="274"/>
      <c r="K8" s="163">
        <f t="shared" si="0"/>
        <v>0</v>
      </c>
      <c r="L8" s="162">
        <f t="shared" si="1"/>
        <v>0</v>
      </c>
      <c r="M8" s="175" t="s">
        <v>56</v>
      </c>
      <c r="N8" s="274"/>
      <c r="O8" s="163">
        <v>0</v>
      </c>
      <c r="P8" s="182">
        <v>0</v>
      </c>
    </row>
    <row r="9" spans="1:16" ht="13.5" thickBot="1" x14ac:dyDescent="0.25">
      <c r="A9" s="230"/>
      <c r="B9" s="174" t="s">
        <v>73</v>
      </c>
      <c r="C9" s="174" t="s">
        <v>30</v>
      </c>
      <c r="D9" s="200" t="s">
        <v>74</v>
      </c>
      <c r="E9" s="216"/>
      <c r="F9" s="216"/>
      <c r="G9" s="217"/>
      <c r="I9" s="170"/>
      <c r="J9" s="130">
        <f>SUM(J5:J8)</f>
        <v>0</v>
      </c>
      <c r="K9" s="130">
        <f>SUM(K5:K8)</f>
        <v>0</v>
      </c>
      <c r="L9" s="176">
        <f>SUM(L5:L8)</f>
        <v>0</v>
      </c>
      <c r="M9" s="175" t="s">
        <v>50</v>
      </c>
      <c r="N9" s="274"/>
      <c r="O9" s="163">
        <v>0</v>
      </c>
      <c r="P9" s="182">
        <v>0</v>
      </c>
    </row>
    <row r="10" spans="1:16" ht="17.25" thickTop="1" thickBot="1" x14ac:dyDescent="0.3">
      <c r="A10" s="199" t="s">
        <v>79</v>
      </c>
      <c r="B10" s="188">
        <f>B20-B49-B59</f>
        <v>0</v>
      </c>
      <c r="C10" s="188">
        <f>C20-C49-C59</f>
        <v>0</v>
      </c>
      <c r="D10" s="188">
        <f>D20-D49-D59</f>
        <v>0</v>
      </c>
      <c r="E10" s="185" t="s">
        <v>80</v>
      </c>
      <c r="F10" s="185"/>
      <c r="G10" s="186"/>
      <c r="I10" s="187" t="s">
        <v>65</v>
      </c>
      <c r="J10" s="129"/>
      <c r="K10" s="129"/>
      <c r="L10" s="129"/>
      <c r="M10" s="175" t="s">
        <v>78</v>
      </c>
      <c r="N10" s="274"/>
      <c r="O10" s="163">
        <v>0</v>
      </c>
      <c r="P10" s="182">
        <v>0</v>
      </c>
    </row>
    <row r="11" spans="1:16" ht="14.25" thickTop="1" thickBot="1" x14ac:dyDescent="0.25">
      <c r="A11" s="179"/>
      <c r="B11" s="231"/>
      <c r="C11" s="231"/>
      <c r="D11" s="231"/>
      <c r="E11" s="232"/>
      <c r="F11" s="232"/>
      <c r="G11" s="184"/>
      <c r="I11" s="187" t="s">
        <v>68</v>
      </c>
      <c r="J11" s="188">
        <f>J9-N11</f>
        <v>0</v>
      </c>
      <c r="K11" s="188">
        <f>K9-O11</f>
        <v>0</v>
      </c>
      <c r="L11" s="188">
        <f>L9-P11</f>
        <v>0</v>
      </c>
      <c r="M11" s="85"/>
      <c r="N11" s="177">
        <f>SUM(N5:N10)</f>
        <v>0</v>
      </c>
      <c r="O11" s="177">
        <f>SUM(O5:O10)</f>
        <v>0</v>
      </c>
      <c r="P11" s="178">
        <f>SUM(P5:P10)</f>
        <v>0</v>
      </c>
    </row>
    <row r="12" spans="1:16" ht="5.25" customHeight="1" thickBot="1" x14ac:dyDescent="0.25">
      <c r="A12" s="214"/>
      <c r="B12" s="79"/>
      <c r="C12" s="79"/>
      <c r="D12" s="79"/>
      <c r="E12" s="185"/>
      <c r="F12" s="185"/>
      <c r="G12" s="2"/>
      <c r="I12" s="171"/>
      <c r="J12" s="131"/>
      <c r="K12" s="131"/>
      <c r="L12" s="131"/>
      <c r="M12" s="284"/>
      <c r="N12" s="172"/>
      <c r="O12" s="172"/>
      <c r="P12" s="184"/>
    </row>
    <row r="13" spans="1:16" ht="15.75" x14ac:dyDescent="0.25">
      <c r="A13" s="215" t="s">
        <v>59</v>
      </c>
      <c r="B13" s="128"/>
      <c r="C13" s="128"/>
      <c r="D13" s="128"/>
      <c r="E13" s="216"/>
      <c r="F13" s="216"/>
      <c r="G13" s="217"/>
    </row>
    <row r="14" spans="1:16" x14ac:dyDescent="0.2">
      <c r="A14" s="180" t="s">
        <v>14</v>
      </c>
      <c r="B14" s="174" t="s">
        <v>73</v>
      </c>
      <c r="C14" s="174" t="s">
        <v>30</v>
      </c>
      <c r="D14" s="200" t="s">
        <v>74</v>
      </c>
      <c r="E14" s="203" t="s">
        <v>66</v>
      </c>
      <c r="F14" s="203" t="s">
        <v>67</v>
      </c>
      <c r="G14" s="218" t="s">
        <v>72</v>
      </c>
    </row>
    <row r="15" spans="1:16" x14ac:dyDescent="0.2">
      <c r="A15" s="295"/>
      <c r="B15" s="286">
        <f>C4*E4</f>
        <v>0</v>
      </c>
      <c r="C15" s="279">
        <f>B15-D15</f>
        <v>0</v>
      </c>
      <c r="D15" s="174">
        <f>B15/1.14</f>
        <v>0</v>
      </c>
      <c r="E15" s="288"/>
      <c r="F15" s="288"/>
      <c r="G15" s="289"/>
    </row>
    <row r="16" spans="1:16" x14ac:dyDescent="0.2">
      <c r="A16" s="294"/>
      <c r="B16" s="286"/>
      <c r="C16" s="279">
        <f t="shared" ref="C16:C19" si="2">B16-D16</f>
        <v>0</v>
      </c>
      <c r="D16" s="174">
        <f t="shared" ref="D16:D19" si="3">B16/1.14</f>
        <v>0</v>
      </c>
      <c r="E16" s="288"/>
      <c r="F16" s="288"/>
      <c r="G16" s="289"/>
    </row>
    <row r="17" spans="1:7" x14ac:dyDescent="0.2">
      <c r="A17" s="294"/>
      <c r="B17" s="286"/>
      <c r="C17" s="279">
        <f t="shared" si="2"/>
        <v>0</v>
      </c>
      <c r="D17" s="174">
        <f t="shared" si="3"/>
        <v>0</v>
      </c>
      <c r="E17" s="288"/>
      <c r="F17" s="288"/>
      <c r="G17" s="289"/>
    </row>
    <row r="18" spans="1:7" x14ac:dyDescent="0.2">
      <c r="A18" s="294"/>
      <c r="B18" s="286"/>
      <c r="C18" s="279">
        <f t="shared" si="2"/>
        <v>0</v>
      </c>
      <c r="D18" s="174">
        <f t="shared" si="3"/>
        <v>0</v>
      </c>
      <c r="E18" s="288"/>
      <c r="F18" s="288"/>
      <c r="G18" s="289"/>
    </row>
    <row r="19" spans="1:7" x14ac:dyDescent="0.2">
      <c r="A19" s="294"/>
      <c r="B19" s="286"/>
      <c r="C19" s="279">
        <f t="shared" si="2"/>
        <v>0</v>
      </c>
      <c r="D19" s="174">
        <f t="shared" si="3"/>
        <v>0</v>
      </c>
      <c r="E19" s="288"/>
      <c r="F19" s="288"/>
      <c r="G19" s="289"/>
    </row>
    <row r="20" spans="1:7" ht="15" customHeight="1" thickBot="1" x14ac:dyDescent="0.25">
      <c r="A20" s="169" t="s">
        <v>58</v>
      </c>
      <c r="B20" s="130">
        <f>SUM(B15:B19)</f>
        <v>0</v>
      </c>
      <c r="C20" s="130">
        <f>SUM(C15:C19)</f>
        <v>0</v>
      </c>
      <c r="D20" s="130">
        <f>SUM(D15:D19)</f>
        <v>0</v>
      </c>
      <c r="E20" s="2"/>
      <c r="F20" s="2"/>
      <c r="G20" s="186"/>
    </row>
    <row r="21" spans="1:7" ht="14.25" thickTop="1" thickBot="1" x14ac:dyDescent="0.25">
      <c r="A21" s="219"/>
      <c r="B21" s="131"/>
      <c r="C21" s="131"/>
      <c r="D21" s="131"/>
      <c r="E21" s="172"/>
      <c r="F21" s="172"/>
      <c r="G21" s="184"/>
    </row>
    <row r="22" spans="1:7" ht="9" customHeight="1" thickBot="1" x14ac:dyDescent="0.45">
      <c r="A22" s="2"/>
      <c r="B22" s="77"/>
      <c r="C22" s="77"/>
      <c r="D22" s="77"/>
      <c r="E22" s="2"/>
      <c r="F22" s="160"/>
      <c r="G22" s="160"/>
    </row>
    <row r="23" spans="1:7" ht="15.75" x14ac:dyDescent="0.25">
      <c r="A23" s="220" t="s">
        <v>114</v>
      </c>
      <c r="B23" s="221"/>
      <c r="C23" s="221"/>
      <c r="D23" s="221"/>
      <c r="E23" s="222"/>
      <c r="F23" s="222"/>
      <c r="G23" s="223"/>
    </row>
    <row r="24" spans="1:7" x14ac:dyDescent="0.2">
      <c r="A24" s="224" t="s">
        <v>14</v>
      </c>
      <c r="B24" s="201" t="s">
        <v>73</v>
      </c>
      <c r="C24" s="201" t="s">
        <v>30</v>
      </c>
      <c r="D24" s="202" t="s">
        <v>74</v>
      </c>
      <c r="E24" s="205" t="s">
        <v>66</v>
      </c>
      <c r="F24" s="205" t="s">
        <v>67</v>
      </c>
      <c r="G24" s="225" t="s">
        <v>72</v>
      </c>
    </row>
    <row r="25" spans="1:7" x14ac:dyDescent="0.2">
      <c r="A25" s="295"/>
      <c r="B25" s="286"/>
      <c r="C25" s="286"/>
      <c r="D25" s="201">
        <f>B25-C25</f>
        <v>0</v>
      </c>
      <c r="E25" s="286"/>
      <c r="F25" s="286"/>
      <c r="G25" s="287"/>
    </row>
    <row r="26" spans="1:7" x14ac:dyDescent="0.2">
      <c r="A26" s="295"/>
      <c r="B26" s="286"/>
      <c r="C26" s="286"/>
      <c r="D26" s="201">
        <f t="shared" ref="D26:D48" si="4">B26-C26</f>
        <v>0</v>
      </c>
      <c r="E26" s="286"/>
      <c r="F26" s="286"/>
      <c r="G26" s="287"/>
    </row>
    <row r="27" spans="1:7" x14ac:dyDescent="0.2">
      <c r="A27" s="294"/>
      <c r="B27" s="286"/>
      <c r="C27" s="286"/>
      <c r="D27" s="201">
        <f t="shared" si="4"/>
        <v>0</v>
      </c>
      <c r="E27" s="286"/>
      <c r="F27" s="286"/>
      <c r="G27" s="287"/>
    </row>
    <row r="28" spans="1:7" x14ac:dyDescent="0.2">
      <c r="A28" s="294"/>
      <c r="B28" s="286"/>
      <c r="C28" s="286"/>
      <c r="D28" s="201">
        <f t="shared" si="4"/>
        <v>0</v>
      </c>
      <c r="E28" s="286"/>
      <c r="F28" s="286"/>
      <c r="G28" s="287"/>
    </row>
    <row r="29" spans="1:7" x14ac:dyDescent="0.2">
      <c r="A29" s="294"/>
      <c r="B29" s="286"/>
      <c r="C29" s="286"/>
      <c r="D29" s="201">
        <f t="shared" si="4"/>
        <v>0</v>
      </c>
      <c r="E29" s="286"/>
      <c r="F29" s="286"/>
      <c r="G29" s="287"/>
    </row>
    <row r="30" spans="1:7" x14ac:dyDescent="0.2">
      <c r="A30" s="294"/>
      <c r="B30" s="286"/>
      <c r="C30" s="286"/>
      <c r="D30" s="201">
        <f t="shared" si="4"/>
        <v>0</v>
      </c>
      <c r="E30" s="286"/>
      <c r="F30" s="286"/>
      <c r="G30" s="287"/>
    </row>
    <row r="31" spans="1:7" x14ac:dyDescent="0.2">
      <c r="A31" s="294"/>
      <c r="B31" s="286"/>
      <c r="C31" s="286"/>
      <c r="D31" s="201">
        <f t="shared" si="4"/>
        <v>0</v>
      </c>
      <c r="E31" s="286"/>
      <c r="F31" s="286"/>
      <c r="G31" s="287"/>
    </row>
    <row r="32" spans="1:7" x14ac:dyDescent="0.2">
      <c r="A32" s="294"/>
      <c r="B32" s="286"/>
      <c r="C32" s="286"/>
      <c r="D32" s="201">
        <f t="shared" si="4"/>
        <v>0</v>
      </c>
      <c r="E32" s="286"/>
      <c r="F32" s="286"/>
      <c r="G32" s="287"/>
    </row>
    <row r="33" spans="1:16" x14ac:dyDescent="0.2">
      <c r="A33" s="294"/>
      <c r="B33" s="286"/>
      <c r="C33" s="286"/>
      <c r="D33" s="201">
        <f t="shared" si="4"/>
        <v>0</v>
      </c>
      <c r="E33" s="286"/>
      <c r="F33" s="286"/>
      <c r="G33" s="287"/>
    </row>
    <row r="34" spans="1:16" x14ac:dyDescent="0.2">
      <c r="A34" s="294"/>
      <c r="B34" s="286"/>
      <c r="C34" s="286"/>
      <c r="D34" s="201">
        <f t="shared" si="4"/>
        <v>0</v>
      </c>
      <c r="E34" s="286"/>
      <c r="F34" s="286"/>
      <c r="G34" s="287"/>
    </row>
    <row r="35" spans="1:16" x14ac:dyDescent="0.2">
      <c r="A35" s="294"/>
      <c r="B35" s="286"/>
      <c r="C35" s="286"/>
      <c r="D35" s="201">
        <f t="shared" si="4"/>
        <v>0</v>
      </c>
      <c r="E35" s="286"/>
      <c r="F35" s="286"/>
      <c r="G35" s="287"/>
    </row>
    <row r="36" spans="1:16" x14ac:dyDescent="0.2">
      <c r="A36" s="294"/>
      <c r="B36" s="286"/>
      <c r="C36" s="286"/>
      <c r="D36" s="201">
        <f t="shared" si="4"/>
        <v>0</v>
      </c>
      <c r="E36" s="286"/>
      <c r="F36" s="286"/>
      <c r="G36" s="287"/>
    </row>
    <row r="37" spans="1:16" x14ac:dyDescent="0.2">
      <c r="A37" s="294"/>
      <c r="B37" s="286"/>
      <c r="C37" s="286"/>
      <c r="D37" s="201">
        <f t="shared" si="4"/>
        <v>0</v>
      </c>
      <c r="E37" s="286"/>
      <c r="F37" s="286"/>
      <c r="G37" s="287"/>
    </row>
    <row r="38" spans="1:16" x14ac:dyDescent="0.2">
      <c r="A38" s="294"/>
      <c r="B38" s="286"/>
      <c r="C38" s="286"/>
      <c r="D38" s="201">
        <f t="shared" si="4"/>
        <v>0</v>
      </c>
      <c r="E38" s="286"/>
      <c r="F38" s="286"/>
      <c r="G38" s="287"/>
    </row>
    <row r="39" spans="1:16" x14ac:dyDescent="0.2">
      <c r="A39" s="294"/>
      <c r="B39" s="286"/>
      <c r="C39" s="286"/>
      <c r="D39" s="201">
        <f t="shared" si="4"/>
        <v>0</v>
      </c>
      <c r="E39" s="286"/>
      <c r="F39" s="286"/>
      <c r="G39" s="287"/>
    </row>
    <row r="40" spans="1:16" x14ac:dyDescent="0.2">
      <c r="A40" s="294"/>
      <c r="B40" s="286"/>
      <c r="C40" s="286"/>
      <c r="D40" s="201">
        <f t="shared" si="4"/>
        <v>0</v>
      </c>
      <c r="E40" s="286"/>
      <c r="F40" s="286"/>
      <c r="G40" s="287"/>
    </row>
    <row r="41" spans="1:16" x14ac:dyDescent="0.2">
      <c r="A41" s="294"/>
      <c r="B41" s="286"/>
      <c r="C41" s="286"/>
      <c r="D41" s="201">
        <f t="shared" si="4"/>
        <v>0</v>
      </c>
      <c r="E41" s="286"/>
      <c r="F41" s="286"/>
      <c r="G41" s="287"/>
    </row>
    <row r="42" spans="1:16" x14ac:dyDescent="0.2">
      <c r="A42" s="294"/>
      <c r="B42" s="286"/>
      <c r="C42" s="286"/>
      <c r="D42" s="201">
        <f t="shared" si="4"/>
        <v>0</v>
      </c>
      <c r="E42" s="286"/>
      <c r="F42" s="286"/>
      <c r="G42" s="287"/>
    </row>
    <row r="43" spans="1:16" ht="12.75" customHeight="1" x14ac:dyDescent="0.2">
      <c r="A43" s="294"/>
      <c r="B43" s="286"/>
      <c r="C43" s="286"/>
      <c r="D43" s="201">
        <f t="shared" si="4"/>
        <v>0</v>
      </c>
      <c r="E43" s="286"/>
      <c r="F43" s="286"/>
      <c r="G43" s="287"/>
    </row>
    <row r="44" spans="1:16" x14ac:dyDescent="0.2">
      <c r="A44" s="294"/>
      <c r="B44" s="286"/>
      <c r="C44" s="286"/>
      <c r="D44" s="201">
        <f t="shared" si="4"/>
        <v>0</v>
      </c>
      <c r="E44" s="286"/>
      <c r="F44" s="286"/>
      <c r="G44" s="287"/>
      <c r="K44" s="158"/>
      <c r="L44" s="159"/>
      <c r="M44" s="159"/>
      <c r="N44" s="159"/>
      <c r="O44" s="13"/>
      <c r="P44" s="13"/>
    </row>
    <row r="45" spans="1:16" x14ac:dyDescent="0.2">
      <c r="A45" s="294"/>
      <c r="B45" s="286"/>
      <c r="C45" s="286"/>
      <c r="D45" s="201">
        <f t="shared" si="4"/>
        <v>0</v>
      </c>
      <c r="E45" s="288"/>
      <c r="F45" s="288"/>
      <c r="G45" s="289"/>
      <c r="K45" s="161"/>
      <c r="L45" s="127"/>
      <c r="M45" s="127"/>
      <c r="N45" s="127"/>
      <c r="O45" s="13"/>
      <c r="P45" s="13"/>
    </row>
    <row r="46" spans="1:16" x14ac:dyDescent="0.2">
      <c r="A46" s="294"/>
      <c r="B46" s="286"/>
      <c r="C46" s="286"/>
      <c r="D46" s="201">
        <f t="shared" si="4"/>
        <v>0</v>
      </c>
      <c r="E46" s="288"/>
      <c r="F46" s="288"/>
      <c r="G46" s="289"/>
      <c r="K46" s="196"/>
      <c r="L46" s="78"/>
      <c r="M46" s="78"/>
      <c r="N46" s="78"/>
      <c r="O46" s="13"/>
      <c r="P46" s="13"/>
    </row>
    <row r="47" spans="1:16" x14ac:dyDescent="0.2">
      <c r="A47" s="294"/>
      <c r="B47" s="286"/>
      <c r="C47" s="286"/>
      <c r="D47" s="201">
        <f t="shared" si="4"/>
        <v>0</v>
      </c>
      <c r="E47" s="288"/>
      <c r="F47" s="288"/>
      <c r="G47" s="289"/>
      <c r="K47" s="196"/>
      <c r="L47" s="78"/>
      <c r="M47" s="78"/>
      <c r="N47" s="78"/>
      <c r="O47" s="13"/>
      <c r="P47" s="13"/>
    </row>
    <row r="48" spans="1:16" x14ac:dyDescent="0.2">
      <c r="A48" s="294"/>
      <c r="B48" s="286"/>
      <c r="C48" s="286"/>
      <c r="D48" s="201">
        <f t="shared" si="4"/>
        <v>0</v>
      </c>
      <c r="E48" s="288"/>
      <c r="F48" s="288"/>
      <c r="G48" s="289"/>
      <c r="K48" s="196"/>
      <c r="L48" s="78"/>
      <c r="M48" s="78"/>
      <c r="N48" s="78"/>
      <c r="O48" s="13"/>
      <c r="P48" s="13"/>
    </row>
    <row r="49" spans="1:16" ht="13.5" thickBot="1" x14ac:dyDescent="0.25">
      <c r="A49" s="226" t="s">
        <v>58</v>
      </c>
      <c r="B49" s="177">
        <f>SUM(B25:B48)</f>
        <v>0</v>
      </c>
      <c r="C49" s="177">
        <f>SUM(C25:C48)</f>
        <v>0</v>
      </c>
      <c r="D49" s="177">
        <f>SUM(D25:D48)</f>
        <v>0</v>
      </c>
      <c r="E49" s="2"/>
      <c r="F49" s="2"/>
      <c r="G49" s="186"/>
      <c r="K49" s="196"/>
      <c r="L49" s="78"/>
      <c r="M49" s="78"/>
      <c r="N49" s="78"/>
      <c r="O49" s="13"/>
      <c r="P49" s="13"/>
    </row>
    <row r="50" spans="1:16" ht="6.75" customHeight="1" thickTop="1" x14ac:dyDescent="0.2">
      <c r="A50" s="170"/>
      <c r="B50" s="77"/>
      <c r="C50" s="77"/>
      <c r="D50" s="77"/>
      <c r="E50" s="2"/>
      <c r="F50" s="2"/>
      <c r="G50" s="186"/>
      <c r="K50" s="196"/>
      <c r="L50" s="78"/>
      <c r="M50" s="78"/>
      <c r="N50" s="78"/>
      <c r="O50" s="13"/>
      <c r="P50" s="13"/>
    </row>
    <row r="51" spans="1:16" ht="15.75" x14ac:dyDescent="0.25">
      <c r="A51" s="227" t="s">
        <v>115</v>
      </c>
      <c r="B51" s="159"/>
      <c r="C51" s="159"/>
      <c r="D51" s="159"/>
      <c r="E51" s="85"/>
      <c r="F51" s="85"/>
      <c r="G51" s="228"/>
      <c r="L51" s="13"/>
      <c r="M51" s="337"/>
      <c r="N51" s="13"/>
      <c r="O51" s="13"/>
      <c r="P51" s="13"/>
    </row>
    <row r="52" spans="1:16" x14ac:dyDescent="0.2">
      <c r="A52" s="224" t="s">
        <v>14</v>
      </c>
      <c r="B52" s="201" t="s">
        <v>73</v>
      </c>
      <c r="C52" s="201" t="s">
        <v>30</v>
      </c>
      <c r="D52" s="202" t="s">
        <v>74</v>
      </c>
      <c r="E52" s="205" t="s">
        <v>66</v>
      </c>
      <c r="F52" s="205" t="s">
        <v>67</v>
      </c>
      <c r="G52" s="225" t="s">
        <v>72</v>
      </c>
      <c r="L52" s="13"/>
      <c r="M52" s="338"/>
      <c r="N52" s="13"/>
      <c r="O52" s="13"/>
      <c r="P52" s="13"/>
    </row>
    <row r="53" spans="1:16" x14ac:dyDescent="0.2">
      <c r="A53" s="291"/>
      <c r="B53" s="292"/>
      <c r="C53" s="292"/>
      <c r="D53" s="201">
        <f>B53-C53</f>
        <v>0</v>
      </c>
      <c r="E53" s="286"/>
      <c r="F53" s="286"/>
      <c r="G53" s="287"/>
      <c r="L53" s="13"/>
      <c r="M53" s="13"/>
      <c r="N53" s="13"/>
      <c r="O53" s="13"/>
      <c r="P53" s="13"/>
    </row>
    <row r="54" spans="1:16" x14ac:dyDescent="0.2">
      <c r="A54" s="291"/>
      <c r="B54" s="292"/>
      <c r="C54" s="292"/>
      <c r="D54" s="201">
        <f t="shared" ref="D54:D58" si="5">B54-C54</f>
        <v>0</v>
      </c>
      <c r="E54" s="286"/>
      <c r="F54" s="286"/>
      <c r="G54" s="287"/>
      <c r="K54" s="13"/>
      <c r="L54" s="13"/>
      <c r="M54" s="13"/>
      <c r="N54" s="13"/>
      <c r="O54" s="13"/>
      <c r="P54" s="13"/>
    </row>
    <row r="55" spans="1:16" x14ac:dyDescent="0.2">
      <c r="A55" s="293"/>
      <c r="B55" s="292"/>
      <c r="C55" s="292"/>
      <c r="D55" s="201">
        <f t="shared" si="5"/>
        <v>0</v>
      </c>
      <c r="E55" s="286"/>
      <c r="F55" s="286"/>
      <c r="G55" s="287"/>
      <c r="K55" s="13"/>
      <c r="L55" s="13"/>
      <c r="M55" s="13"/>
      <c r="N55" s="13"/>
      <c r="O55" s="13"/>
      <c r="P55" s="13"/>
    </row>
    <row r="56" spans="1:16" x14ac:dyDescent="0.2">
      <c r="A56" s="293"/>
      <c r="B56" s="292"/>
      <c r="C56" s="292"/>
      <c r="D56" s="201">
        <f t="shared" si="5"/>
        <v>0</v>
      </c>
      <c r="E56" s="286"/>
      <c r="F56" s="286"/>
      <c r="G56" s="287"/>
    </row>
    <row r="57" spans="1:16" x14ac:dyDescent="0.2">
      <c r="A57" s="293"/>
      <c r="B57" s="292"/>
      <c r="C57" s="292"/>
      <c r="D57" s="201">
        <f t="shared" si="5"/>
        <v>0</v>
      </c>
      <c r="E57" s="286"/>
      <c r="F57" s="286"/>
      <c r="G57" s="287"/>
    </row>
    <row r="58" spans="1:16" x14ac:dyDescent="0.2">
      <c r="A58" s="293"/>
      <c r="B58" s="292"/>
      <c r="C58" s="292"/>
      <c r="D58" s="201">
        <f t="shared" si="5"/>
        <v>0</v>
      </c>
      <c r="E58" s="286"/>
      <c r="F58" s="286"/>
      <c r="G58" s="287"/>
    </row>
    <row r="59" spans="1:16" ht="13.5" thickBot="1" x14ac:dyDescent="0.25">
      <c r="A59" s="226" t="s">
        <v>58</v>
      </c>
      <c r="B59" s="177">
        <f>SUM(B53:B58)</f>
        <v>0</v>
      </c>
      <c r="C59" s="177">
        <f>SUM(C53:C58)</f>
        <v>0</v>
      </c>
      <c r="D59" s="177">
        <f>SUM(D53:D58)</f>
        <v>0</v>
      </c>
      <c r="E59" s="2"/>
      <c r="F59" s="2"/>
      <c r="G59" s="186"/>
    </row>
    <row r="60" spans="1:16" ht="10.5" customHeight="1" thickTop="1" thickBot="1" x14ac:dyDescent="0.25">
      <c r="A60" s="171"/>
      <c r="B60" s="82"/>
      <c r="C60" s="82"/>
      <c r="D60" s="82"/>
      <c r="E60" s="172"/>
      <c r="F60" s="172"/>
      <c r="G60" s="184"/>
      <c r="K60" s="161"/>
      <c r="L60" s="127"/>
      <c r="M60" s="127"/>
      <c r="N60" s="127"/>
      <c r="O60" s="13"/>
      <c r="P60" s="13"/>
    </row>
    <row r="61" spans="1:16" ht="6" customHeight="1" x14ac:dyDescent="0.2"/>
    <row r="62" spans="1:16" ht="15.75" x14ac:dyDescent="0.25">
      <c r="A62" s="229"/>
    </row>
    <row r="63" spans="1:16" ht="18" x14ac:dyDescent="0.25">
      <c r="A63" s="125"/>
    </row>
    <row r="64" spans="1:16" x14ac:dyDescent="0.2">
      <c r="A64" s="9"/>
    </row>
    <row r="65" spans="1:2" x14ac:dyDescent="0.2">
      <c r="A65" s="9"/>
      <c r="B65" s="13"/>
    </row>
    <row r="66" spans="1:2" x14ac:dyDescent="0.2">
      <c r="B66" s="13"/>
    </row>
  </sheetData>
  <mergeCells count="3">
    <mergeCell ref="B2:C2"/>
    <mergeCell ref="B3:C3"/>
    <mergeCell ref="F4:G4"/>
  </mergeCells>
  <conditionalFormatting sqref="B2:C2">
    <cfRule type="notContainsBlanks" dxfId="10" priority="6">
      <formula>LEN(TRIM(B2))&gt;0</formula>
    </cfRule>
  </conditionalFormatting>
  <conditionalFormatting sqref="B3:C3 E2:E3 C4 E4:G4 J6:J8 N5:N10 A15:B19 E15:G19 A25:C48 E25:G48 A53:B58 C54:C58 E54:G58">
    <cfRule type="notContainsBlanks" dxfId="9" priority="2">
      <formula>LEN(TRIM(A2))&gt;0</formula>
    </cfRule>
  </conditionalFormatting>
  <conditionalFormatting sqref="C53">
    <cfRule type="notContainsBlanks" dxfId="8" priority="1">
      <formula>LEN(TRIM(C53))&gt;0</formula>
    </cfRule>
  </conditionalFormatting>
  <pageMargins left="0.19685039370078741" right="0.19685039370078741" top="0.35433070866141736" bottom="0.59055118110236227" header="0.51181102362204722" footer="0.51181102362204722"/>
  <pageSetup paperSize="9" scale="6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63"/>
  <sheetViews>
    <sheetView topLeftCell="A10" zoomScaleNormal="100" zoomScaleSheetLayoutView="85" workbookViewId="0">
      <selection activeCell="C19" sqref="C19"/>
    </sheetView>
  </sheetViews>
  <sheetFormatPr defaultColWidth="8.85546875" defaultRowHeight="12.75" x14ac:dyDescent="0.2"/>
  <cols>
    <col min="1" max="1" width="26" customWidth="1"/>
    <col min="2" max="2" width="4.28515625" customWidth="1"/>
    <col min="3" max="3" width="10.7109375" customWidth="1"/>
    <col min="4" max="4" width="7" bestFit="1" customWidth="1"/>
    <col min="5" max="5" width="12.42578125" customWidth="1"/>
  </cols>
  <sheetData>
    <row r="1" spans="1:5" s="146" customFormat="1" ht="16.5" thickBot="1" x14ac:dyDescent="0.3">
      <c r="A1" s="99" t="s">
        <v>116</v>
      </c>
    </row>
    <row r="2" spans="1:5" s="146" customFormat="1" ht="15.75" x14ac:dyDescent="0.25">
      <c r="A2" s="247" t="s">
        <v>76</v>
      </c>
      <c r="B2" s="248"/>
      <c r="C2" s="248"/>
      <c r="D2" s="249"/>
      <c r="E2" s="250"/>
    </row>
    <row r="3" spans="1:5" s="146" customFormat="1" ht="15" x14ac:dyDescent="0.25">
      <c r="A3" s="251" t="s">
        <v>53</v>
      </c>
      <c r="B3" s="10" t="s">
        <v>43</v>
      </c>
      <c r="C3" s="10" t="s">
        <v>44</v>
      </c>
      <c r="D3" s="10" t="s">
        <v>48</v>
      </c>
      <c r="E3" s="252" t="s">
        <v>47</v>
      </c>
    </row>
    <row r="4" spans="1:5" s="146" customFormat="1" x14ac:dyDescent="0.2">
      <c r="A4" s="253" t="s">
        <v>117</v>
      </c>
      <c r="B4" s="288"/>
      <c r="C4" s="207">
        <v>10</v>
      </c>
      <c r="D4" s="340"/>
      <c r="E4" s="254">
        <f>B4*C4*D4</f>
        <v>0</v>
      </c>
    </row>
    <row r="5" spans="1:5" s="146" customFormat="1" x14ac:dyDescent="0.2">
      <c r="A5" s="253" t="s">
        <v>36</v>
      </c>
      <c r="B5" s="288"/>
      <c r="C5" s="207">
        <v>30</v>
      </c>
      <c r="D5" s="340"/>
      <c r="E5" s="254">
        <f>B5*C5*D5</f>
        <v>0</v>
      </c>
    </row>
    <row r="6" spans="1:5" s="146" customFormat="1" x14ac:dyDescent="0.2">
      <c r="A6" s="253" t="s">
        <v>38</v>
      </c>
      <c r="B6" s="288"/>
      <c r="C6" s="207">
        <v>30</v>
      </c>
      <c r="D6" s="340"/>
      <c r="E6" s="254">
        <f>B6*C6*D6</f>
        <v>0</v>
      </c>
    </row>
    <row r="7" spans="1:5" s="146" customFormat="1" x14ac:dyDescent="0.2">
      <c r="A7" s="253" t="s">
        <v>37</v>
      </c>
      <c r="B7" s="288"/>
      <c r="C7" s="207">
        <v>30</v>
      </c>
      <c r="D7" s="340"/>
      <c r="E7" s="254">
        <f>B7*C7*D7</f>
        <v>0</v>
      </c>
    </row>
    <row r="8" spans="1:5" s="146" customFormat="1" ht="13.5" thickBot="1" x14ac:dyDescent="0.25">
      <c r="A8" s="255"/>
      <c r="B8" s="136"/>
      <c r="C8" s="245"/>
      <c r="D8" s="234"/>
      <c r="E8" s="256">
        <f>SUM(E5:E7)</f>
        <v>0</v>
      </c>
    </row>
    <row r="9" spans="1:5" s="146" customFormat="1" ht="13.5" thickTop="1" x14ac:dyDescent="0.2">
      <c r="A9" s="257"/>
      <c r="B9" s="10"/>
      <c r="C9" s="10"/>
      <c r="D9" s="18"/>
      <c r="E9" s="258"/>
    </row>
    <row r="10" spans="1:5" s="146" customFormat="1" ht="15" x14ac:dyDescent="0.25">
      <c r="A10" s="251" t="s">
        <v>54</v>
      </c>
      <c r="B10" s="208"/>
      <c r="C10" s="10" t="s">
        <v>44</v>
      </c>
      <c r="D10" s="10" t="s">
        <v>48</v>
      </c>
      <c r="E10" s="252" t="s">
        <v>47</v>
      </c>
    </row>
    <row r="11" spans="1:5" s="146" customFormat="1" x14ac:dyDescent="0.2">
      <c r="A11" s="259" t="s">
        <v>33</v>
      </c>
      <c r="B11" s="206"/>
      <c r="C11" s="207">
        <v>3250</v>
      </c>
      <c r="D11" s="340"/>
      <c r="E11" s="254">
        <f t="shared" ref="E11:E19" si="0">C11*D11</f>
        <v>0</v>
      </c>
    </row>
    <row r="12" spans="1:5" s="146" customFormat="1" x14ac:dyDescent="0.2">
      <c r="A12" s="259" t="s">
        <v>34</v>
      </c>
      <c r="B12" s="206"/>
      <c r="C12" s="207">
        <v>1100</v>
      </c>
      <c r="D12" s="340"/>
      <c r="E12" s="254">
        <f t="shared" si="0"/>
        <v>0</v>
      </c>
    </row>
    <row r="13" spans="1:5" s="146" customFormat="1" x14ac:dyDescent="0.2">
      <c r="A13" s="259" t="s">
        <v>35</v>
      </c>
      <c r="B13" s="206"/>
      <c r="C13" s="207">
        <v>660</v>
      </c>
      <c r="D13" s="340"/>
      <c r="E13" s="254">
        <f t="shared" si="0"/>
        <v>0</v>
      </c>
    </row>
    <row r="14" spans="1:5" s="146" customFormat="1" x14ac:dyDescent="0.2">
      <c r="A14" s="259" t="s">
        <v>24</v>
      </c>
      <c r="B14" s="206"/>
      <c r="C14" s="207">
        <v>200</v>
      </c>
      <c r="D14" s="340"/>
      <c r="E14" s="254">
        <f t="shared" si="0"/>
        <v>0</v>
      </c>
    </row>
    <row r="15" spans="1:5" s="146" customFormat="1" x14ac:dyDescent="0.2">
      <c r="A15" s="259" t="s">
        <v>27</v>
      </c>
      <c r="B15" s="206"/>
      <c r="C15" s="207">
        <v>360</v>
      </c>
      <c r="D15" s="340"/>
      <c r="E15" s="254">
        <f t="shared" si="0"/>
        <v>0</v>
      </c>
    </row>
    <row r="16" spans="1:5" s="146" customFormat="1" x14ac:dyDescent="0.2">
      <c r="A16" s="259" t="s">
        <v>39</v>
      </c>
      <c r="B16" s="206"/>
      <c r="C16" s="207">
        <v>310</v>
      </c>
      <c r="D16" s="340"/>
      <c r="E16" s="254">
        <f t="shared" si="0"/>
        <v>0</v>
      </c>
    </row>
    <row r="17" spans="1:5" s="146" customFormat="1" x14ac:dyDescent="0.2">
      <c r="A17" s="259" t="s">
        <v>40</v>
      </c>
      <c r="B17" s="206"/>
      <c r="C17" s="207">
        <v>550</v>
      </c>
      <c r="D17" s="340"/>
      <c r="E17" s="254">
        <f t="shared" si="0"/>
        <v>0</v>
      </c>
    </row>
    <row r="18" spans="1:5" s="146" customFormat="1" x14ac:dyDescent="0.2">
      <c r="A18" s="259" t="s">
        <v>41</v>
      </c>
      <c r="B18" s="206"/>
      <c r="C18" s="207">
        <v>130</v>
      </c>
      <c r="D18" s="340"/>
      <c r="E18" s="254">
        <f t="shared" ref="E18" si="1">C18*D18</f>
        <v>0</v>
      </c>
    </row>
    <row r="19" spans="1:5" s="146" customFormat="1" x14ac:dyDescent="0.2">
      <c r="A19" s="259" t="s">
        <v>118</v>
      </c>
      <c r="B19" s="206"/>
      <c r="C19" s="207">
        <v>200</v>
      </c>
      <c r="D19" s="340"/>
      <c r="E19" s="254">
        <f t="shared" si="0"/>
        <v>0</v>
      </c>
    </row>
    <row r="20" spans="1:5" s="146" customFormat="1" ht="13.5" thickBot="1" x14ac:dyDescent="0.25">
      <c r="A20" s="260"/>
      <c r="B20" s="246"/>
      <c r="C20" s="136"/>
      <c r="D20" s="234"/>
      <c r="E20" s="256">
        <f>SUM(E11:E19)</f>
        <v>0</v>
      </c>
    </row>
    <row r="21" spans="1:5" s="146" customFormat="1" ht="14.25" thickTop="1" thickBot="1" x14ac:dyDescent="0.25">
      <c r="A21" s="262"/>
      <c r="B21" s="242"/>
      <c r="C21" s="243"/>
      <c r="D21" s="244"/>
      <c r="E21" s="81"/>
    </row>
    <row r="22" spans="1:5" s="146" customFormat="1" ht="16.5" thickBot="1" x14ac:dyDescent="0.3">
      <c r="A22" s="267" t="s">
        <v>94</v>
      </c>
      <c r="B22" s="238"/>
      <c r="C22" s="239"/>
      <c r="D22" s="240"/>
      <c r="E22" s="241">
        <f>E8+E20</f>
        <v>0</v>
      </c>
    </row>
    <row r="23" spans="1:5" s="99" customFormat="1" ht="16.5" thickBot="1" x14ac:dyDescent="0.3">
      <c r="A23" s="133" t="s">
        <v>42</v>
      </c>
      <c r="B23" s="134"/>
      <c r="C23" s="135"/>
      <c r="D23" s="132"/>
      <c r="E23" s="236">
        <f>E22*0.5</f>
        <v>0</v>
      </c>
    </row>
    <row r="24" spans="1:5" s="146" customFormat="1" ht="13.5" thickBot="1" x14ac:dyDescent="0.25"/>
    <row r="25" spans="1:5" s="146" customFormat="1" ht="15.75" x14ac:dyDescent="0.25">
      <c r="A25" s="247" t="s">
        <v>119</v>
      </c>
      <c r="B25" s="248"/>
      <c r="C25" s="248"/>
      <c r="D25" s="249"/>
      <c r="E25" s="250"/>
    </row>
    <row r="26" spans="1:5" s="146" customFormat="1" ht="15" x14ac:dyDescent="0.25">
      <c r="A26" s="251"/>
      <c r="B26" s="10" t="s">
        <v>43</v>
      </c>
      <c r="C26" s="10" t="s">
        <v>44</v>
      </c>
      <c r="D26" s="10" t="s">
        <v>48</v>
      </c>
      <c r="E26" s="252" t="s">
        <v>73</v>
      </c>
    </row>
    <row r="27" spans="1:5" s="146" customFormat="1" x14ac:dyDescent="0.2">
      <c r="A27" s="253" t="s">
        <v>120</v>
      </c>
      <c r="B27" s="288"/>
      <c r="C27" s="207">
        <v>100</v>
      </c>
      <c r="D27" s="340"/>
      <c r="E27" s="254">
        <f>B27*C27*D27</f>
        <v>0</v>
      </c>
    </row>
    <row r="28" spans="1:5" s="146" customFormat="1" x14ac:dyDescent="0.2">
      <c r="A28" s="259" t="s">
        <v>121</v>
      </c>
      <c r="B28" s="288"/>
      <c r="C28" s="207">
        <v>200</v>
      </c>
      <c r="D28" s="340"/>
      <c r="E28" s="254">
        <f>B28*C28*D28</f>
        <v>0</v>
      </c>
    </row>
    <row r="29" spans="1:5" s="146" customFormat="1" ht="16.5" thickBot="1" x14ac:dyDescent="0.3">
      <c r="A29" s="266" t="s">
        <v>122</v>
      </c>
      <c r="B29" s="263"/>
      <c r="C29" s="264"/>
      <c r="D29" s="265"/>
      <c r="E29" s="268">
        <f>SUM(E27:E28)</f>
        <v>0</v>
      </c>
    </row>
    <row r="30" spans="1:5" s="146" customFormat="1" ht="13.5" thickBot="1" x14ac:dyDescent="0.25"/>
    <row r="31" spans="1:5" ht="15.75" x14ac:dyDescent="0.25">
      <c r="A31" s="247" t="s">
        <v>81</v>
      </c>
      <c r="B31" s="248"/>
      <c r="C31" s="248"/>
      <c r="D31" s="249"/>
      <c r="E31" s="250"/>
    </row>
    <row r="32" spans="1:5" ht="15" x14ac:dyDescent="0.25">
      <c r="A32" s="251" t="s">
        <v>53</v>
      </c>
      <c r="B32" s="10" t="s">
        <v>43</v>
      </c>
      <c r="C32" s="10" t="s">
        <v>44</v>
      </c>
      <c r="D32" s="10" t="s">
        <v>48</v>
      </c>
      <c r="E32" s="252" t="s">
        <v>47</v>
      </c>
    </row>
    <row r="33" spans="1:5" x14ac:dyDescent="0.2">
      <c r="A33" s="253" t="s">
        <v>82</v>
      </c>
      <c r="B33" s="288"/>
      <c r="C33" s="207">
        <v>0</v>
      </c>
      <c r="D33" s="340"/>
      <c r="E33" s="254">
        <f>B33*C33*D33</f>
        <v>0</v>
      </c>
    </row>
    <row r="34" spans="1:5" x14ac:dyDescent="0.2">
      <c r="A34" s="253" t="s">
        <v>83</v>
      </c>
      <c r="B34" s="288"/>
      <c r="C34" s="207">
        <v>10</v>
      </c>
      <c r="D34" s="340"/>
      <c r="E34" s="254">
        <f>B34*C34*D34</f>
        <v>0</v>
      </c>
    </row>
    <row r="35" spans="1:5" ht="13.5" thickBot="1" x14ac:dyDescent="0.25">
      <c r="A35" s="255"/>
      <c r="B35" s="136"/>
      <c r="C35" s="235"/>
      <c r="D35" s="234"/>
      <c r="E35" s="256">
        <f>SUM(E33:E34)</f>
        <v>0</v>
      </c>
    </row>
    <row r="36" spans="1:5" ht="13.5" thickTop="1" x14ac:dyDescent="0.2">
      <c r="A36" s="257"/>
      <c r="B36" s="10"/>
      <c r="C36" s="208"/>
      <c r="D36" s="18"/>
      <c r="E36" s="258"/>
    </row>
    <row r="37" spans="1:5" ht="15" x14ac:dyDescent="0.25">
      <c r="A37" s="251" t="s">
        <v>77</v>
      </c>
      <c r="B37" s="208" t="s">
        <v>43</v>
      </c>
      <c r="C37" s="208" t="s">
        <v>44</v>
      </c>
      <c r="D37" s="10" t="s">
        <v>48</v>
      </c>
      <c r="E37" s="252" t="s">
        <v>47</v>
      </c>
    </row>
    <row r="38" spans="1:5" x14ac:dyDescent="0.2">
      <c r="A38" s="259" t="s">
        <v>84</v>
      </c>
      <c r="B38" s="206"/>
      <c r="C38" s="207">
        <v>200</v>
      </c>
      <c r="D38" s="340"/>
      <c r="E38" s="254">
        <f t="shared" ref="E38:E42" si="2">C38*D38</f>
        <v>0</v>
      </c>
    </row>
    <row r="39" spans="1:5" x14ac:dyDescent="0.2">
      <c r="A39" s="259" t="s">
        <v>85</v>
      </c>
      <c r="B39" s="206"/>
      <c r="C39" s="207">
        <v>400</v>
      </c>
      <c r="D39" s="340"/>
      <c r="E39" s="254">
        <f t="shared" si="2"/>
        <v>0</v>
      </c>
    </row>
    <row r="40" spans="1:5" x14ac:dyDescent="0.2">
      <c r="A40" s="259" t="s">
        <v>86</v>
      </c>
      <c r="B40" s="206"/>
      <c r="C40" s="207">
        <v>0</v>
      </c>
      <c r="D40" s="340"/>
      <c r="E40" s="254">
        <f t="shared" si="2"/>
        <v>0</v>
      </c>
    </row>
    <row r="41" spans="1:5" x14ac:dyDescent="0.2">
      <c r="A41" s="259" t="s">
        <v>87</v>
      </c>
      <c r="B41" s="206"/>
      <c r="C41" s="207">
        <v>20</v>
      </c>
      <c r="D41" s="340"/>
      <c r="E41" s="254">
        <f t="shared" si="2"/>
        <v>0</v>
      </c>
    </row>
    <row r="42" spans="1:5" x14ac:dyDescent="0.2">
      <c r="A42" s="259" t="s">
        <v>88</v>
      </c>
      <c r="B42" s="206"/>
      <c r="C42" s="207">
        <v>50</v>
      </c>
      <c r="D42" s="340"/>
      <c r="E42" s="254">
        <f t="shared" si="2"/>
        <v>0</v>
      </c>
    </row>
    <row r="43" spans="1:5" x14ac:dyDescent="0.2">
      <c r="A43" s="259" t="s">
        <v>89</v>
      </c>
      <c r="B43" s="288"/>
      <c r="C43" s="207">
        <v>20</v>
      </c>
      <c r="D43" s="340"/>
      <c r="E43" s="254">
        <f>B43*C43*D43</f>
        <v>0</v>
      </c>
    </row>
    <row r="44" spans="1:5" x14ac:dyDescent="0.2">
      <c r="A44" s="259" t="s">
        <v>90</v>
      </c>
      <c r="B44" s="288"/>
      <c r="C44" s="207">
        <v>150</v>
      </c>
      <c r="D44" s="340"/>
      <c r="E44" s="254">
        <f>B44*C44*D44</f>
        <v>0</v>
      </c>
    </row>
    <row r="45" spans="1:5" ht="13.5" thickBot="1" x14ac:dyDescent="0.25">
      <c r="A45" s="260"/>
      <c r="B45" s="233"/>
      <c r="C45" s="136"/>
      <c r="D45" s="234"/>
      <c r="E45" s="256">
        <f>SUM(E38:E44)</f>
        <v>0</v>
      </c>
    </row>
    <row r="46" spans="1:5" s="146" customFormat="1" ht="14.25" thickTop="1" thickBot="1" x14ac:dyDescent="0.25">
      <c r="A46" s="261"/>
      <c r="B46" s="161"/>
      <c r="C46" s="196"/>
      <c r="D46" s="237"/>
      <c r="E46" s="81"/>
    </row>
    <row r="47" spans="1:5" ht="16.5" thickBot="1" x14ac:dyDescent="0.3">
      <c r="A47" s="267" t="s">
        <v>95</v>
      </c>
      <c r="B47" s="238"/>
      <c r="C47" s="239"/>
      <c r="D47" s="240"/>
      <c r="E47" s="241">
        <f>E35+E45</f>
        <v>0</v>
      </c>
    </row>
    <row r="48" spans="1:5" ht="13.5" thickBot="1" x14ac:dyDescent="0.25"/>
    <row r="49" spans="1:5" s="146" customFormat="1" ht="15.75" x14ac:dyDescent="0.25">
      <c r="A49" s="247" t="s">
        <v>91</v>
      </c>
      <c r="B49" s="248"/>
      <c r="C49" s="248"/>
      <c r="D49" s="249"/>
      <c r="E49" s="250"/>
    </row>
    <row r="50" spans="1:5" s="146" customFormat="1" ht="15" x14ac:dyDescent="0.25">
      <c r="A50" s="251"/>
      <c r="B50" s="10" t="s">
        <v>43</v>
      </c>
      <c r="C50" s="10" t="s">
        <v>44</v>
      </c>
      <c r="D50" s="10" t="s">
        <v>48</v>
      </c>
      <c r="E50" s="252" t="s">
        <v>47</v>
      </c>
    </row>
    <row r="51" spans="1:5" s="146" customFormat="1" x14ac:dyDescent="0.2">
      <c r="A51" s="253" t="s">
        <v>53</v>
      </c>
      <c r="B51" s="288"/>
      <c r="C51" s="207">
        <v>30</v>
      </c>
      <c r="D51" s="340"/>
      <c r="E51" s="254">
        <f>B51*C51*D51</f>
        <v>0</v>
      </c>
    </row>
    <row r="52" spans="1:5" s="146" customFormat="1" x14ac:dyDescent="0.2">
      <c r="A52" s="259" t="s">
        <v>35</v>
      </c>
      <c r="B52" s="206"/>
      <c r="C52" s="207">
        <v>110</v>
      </c>
      <c r="D52" s="340"/>
      <c r="E52" s="254">
        <f t="shared" ref="E52" si="3">C52*D52</f>
        <v>0</v>
      </c>
    </row>
    <row r="53" spans="1:5" s="146" customFormat="1" ht="16.5" thickBot="1" x14ac:dyDescent="0.3">
      <c r="A53" s="266" t="s">
        <v>96</v>
      </c>
      <c r="B53" s="263"/>
      <c r="C53" s="264"/>
      <c r="D53" s="265"/>
      <c r="E53" s="268">
        <f>SUM(E51:E52)</f>
        <v>0</v>
      </c>
    </row>
    <row r="54" spans="1:5" ht="13.5" thickBot="1" x14ac:dyDescent="0.25"/>
    <row r="55" spans="1:5" s="146" customFormat="1" ht="15.75" x14ac:dyDescent="0.25">
      <c r="A55" s="247" t="s">
        <v>92</v>
      </c>
      <c r="B55" s="248"/>
      <c r="C55" s="248"/>
      <c r="D55" s="249"/>
      <c r="E55" s="250"/>
    </row>
    <row r="56" spans="1:5" s="146" customFormat="1" ht="15" x14ac:dyDescent="0.25">
      <c r="A56" s="251"/>
      <c r="B56" s="10" t="s">
        <v>43</v>
      </c>
      <c r="C56" s="10" t="s">
        <v>44</v>
      </c>
      <c r="D56" s="10" t="s">
        <v>48</v>
      </c>
      <c r="E56" s="252" t="s">
        <v>47</v>
      </c>
    </row>
    <row r="57" spans="1:5" s="146" customFormat="1" ht="16.5" thickBot="1" x14ac:dyDescent="0.3">
      <c r="A57" s="269" t="s">
        <v>93</v>
      </c>
      <c r="B57" s="270"/>
      <c r="C57" s="271">
        <v>250</v>
      </c>
      <c r="D57" s="341"/>
      <c r="E57" s="268">
        <f t="shared" ref="E57" si="4">C57*D57</f>
        <v>0</v>
      </c>
    </row>
    <row r="58" spans="1:5" ht="13.5" thickBot="1" x14ac:dyDescent="0.25"/>
    <row r="59" spans="1:5" s="146" customFormat="1" ht="15.75" x14ac:dyDescent="0.25">
      <c r="A59" s="247" t="s">
        <v>123</v>
      </c>
      <c r="B59" s="248"/>
      <c r="C59" s="248"/>
      <c r="D59" s="249"/>
      <c r="E59" s="250"/>
    </row>
    <row r="60" spans="1:5" s="146" customFormat="1" ht="15" x14ac:dyDescent="0.25">
      <c r="A60" s="251"/>
      <c r="B60" s="10" t="s">
        <v>43</v>
      </c>
      <c r="C60" s="10" t="s">
        <v>124</v>
      </c>
      <c r="D60" s="10" t="s">
        <v>125</v>
      </c>
      <c r="E60" s="252" t="s">
        <v>73</v>
      </c>
    </row>
    <row r="61" spans="1:5" s="146" customFormat="1" x14ac:dyDescent="0.2">
      <c r="A61" s="253" t="s">
        <v>53</v>
      </c>
      <c r="B61" s="288"/>
      <c r="C61" s="207">
        <v>100</v>
      </c>
      <c r="D61" s="340"/>
      <c r="E61" s="254">
        <f>B61*C61*D61</f>
        <v>0</v>
      </c>
    </row>
    <row r="62" spans="1:5" s="146" customFormat="1" x14ac:dyDescent="0.2">
      <c r="A62" s="259" t="s">
        <v>126</v>
      </c>
      <c r="B62" s="206"/>
      <c r="C62" s="207">
        <v>200</v>
      </c>
      <c r="D62" s="340"/>
      <c r="E62" s="254">
        <f>C62*D62</f>
        <v>0</v>
      </c>
    </row>
    <row r="63" spans="1:5" s="146" customFormat="1" ht="16.5" thickBot="1" x14ac:dyDescent="0.3">
      <c r="A63" s="266" t="s">
        <v>127</v>
      </c>
      <c r="B63" s="263"/>
      <c r="C63" s="264"/>
      <c r="D63" s="265"/>
      <c r="E63" s="268">
        <f>SUM(E61:E62)</f>
        <v>0</v>
      </c>
    </row>
  </sheetData>
  <pageMargins left="0.41" right="0.32" top="0.42" bottom="0.5" header="0.35" footer="0.41"/>
  <pageSetup paperSize="9" scale="76" orientation="portrait" horizontalDpi="4294967295"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9"/>
  <sheetViews>
    <sheetView topLeftCell="B1" zoomScale="85" zoomScaleNormal="85" zoomScaleSheetLayoutView="55" workbookViewId="0">
      <selection activeCell="G1" sqref="G1"/>
    </sheetView>
  </sheetViews>
  <sheetFormatPr defaultColWidth="8.85546875" defaultRowHeight="12.75" x14ac:dyDescent="0.2"/>
  <cols>
    <col min="1" max="1" width="12" style="25" hidden="1" customWidth="1"/>
    <col min="2" max="2" width="27.42578125" style="27" bestFit="1" customWidth="1"/>
    <col min="3" max="3" width="12.42578125" style="27" bestFit="1" customWidth="1"/>
    <col min="4" max="4" width="20.140625" style="27" bestFit="1" customWidth="1"/>
    <col min="5" max="5" width="17" style="27" bestFit="1" customWidth="1"/>
    <col min="6" max="6" width="13.42578125" style="27" customWidth="1"/>
    <col min="7" max="7" width="6.85546875" style="29" customWidth="1"/>
    <col min="8" max="8" width="10" style="27" customWidth="1"/>
    <col min="9" max="9" width="11.42578125" style="30" customWidth="1"/>
    <col min="10" max="10" width="13.140625" style="31" customWidth="1"/>
    <col min="11" max="11" width="24.42578125" style="27" customWidth="1"/>
    <col min="12" max="12" width="9.7109375" style="27" customWidth="1"/>
    <col min="13" max="13" width="5.140625" style="27" bestFit="1" customWidth="1"/>
    <col min="14" max="14" width="4.7109375" style="27" customWidth="1"/>
    <col min="15" max="15" width="15.140625" style="25" bestFit="1" customWidth="1"/>
    <col min="16" max="16" width="9.85546875" style="27" bestFit="1" customWidth="1"/>
    <col min="17" max="17" width="8" style="27" bestFit="1" customWidth="1"/>
    <col min="18" max="18" width="7" style="27" customWidth="1"/>
    <col min="19" max="19" width="4.85546875" style="25" bestFit="1" customWidth="1"/>
    <col min="20" max="20" width="7" style="27" bestFit="1" customWidth="1"/>
    <col min="21" max="21" width="4" style="27" customWidth="1"/>
    <col min="22" max="22" width="3.42578125" style="27" customWidth="1"/>
    <col min="23" max="23" width="7.28515625" customWidth="1"/>
    <col min="24" max="24" width="8" customWidth="1"/>
    <col min="25" max="26" width="9.42578125" customWidth="1"/>
    <col min="27" max="27" width="12.85546875" customWidth="1"/>
    <col min="28" max="28" width="9.42578125" customWidth="1"/>
    <col min="29" max="29" width="9.28515625" customWidth="1"/>
  </cols>
  <sheetData>
    <row r="1" spans="1:28" s="140" customFormat="1" ht="13.5" customHeight="1" thickBot="1" x14ac:dyDescent="0.25">
      <c r="A1" s="141"/>
      <c r="B1" s="142"/>
      <c r="C1" s="142"/>
      <c r="D1" s="142"/>
      <c r="E1" s="142"/>
      <c r="F1" s="142"/>
      <c r="G1" s="143"/>
      <c r="H1" s="142" t="s">
        <v>52</v>
      </c>
      <c r="I1" s="144"/>
      <c r="J1" s="145"/>
      <c r="K1" s="142"/>
      <c r="L1" s="142"/>
      <c r="M1" s="142"/>
      <c r="N1" s="142"/>
      <c r="O1" s="141"/>
      <c r="P1" s="142"/>
      <c r="Q1" s="142"/>
      <c r="R1" s="142"/>
      <c r="S1" s="141"/>
      <c r="T1" s="142"/>
      <c r="U1" s="142"/>
      <c r="V1" s="142"/>
      <c r="W1" s="147">
        <v>1</v>
      </c>
      <c r="X1" s="146">
        <v>2</v>
      </c>
      <c r="Y1" s="146">
        <v>3</v>
      </c>
      <c r="Z1" s="146">
        <v>4</v>
      </c>
      <c r="AA1" s="146">
        <v>5</v>
      </c>
      <c r="AB1" s="146">
        <v>6</v>
      </c>
    </row>
    <row r="2" spans="1:28" ht="13.5" customHeight="1" thickTop="1" thickBot="1" x14ac:dyDescent="0.25">
      <c r="A2" s="36" t="s">
        <v>3</v>
      </c>
      <c r="B2" s="45" t="s">
        <v>1</v>
      </c>
      <c r="C2" s="45" t="s">
        <v>97</v>
      </c>
      <c r="D2" s="45" t="s">
        <v>21</v>
      </c>
      <c r="E2" s="45" t="s">
        <v>22</v>
      </c>
      <c r="F2" s="45" t="s">
        <v>10</v>
      </c>
      <c r="G2" s="48" t="s">
        <v>4</v>
      </c>
      <c r="H2" s="45" t="s">
        <v>98</v>
      </c>
      <c r="I2" s="49" t="s">
        <v>99</v>
      </c>
      <c r="J2" s="50" t="s">
        <v>16</v>
      </c>
      <c r="K2" s="45" t="s">
        <v>15</v>
      </c>
      <c r="L2" s="46" t="s">
        <v>23</v>
      </c>
      <c r="M2" s="350" t="s">
        <v>3</v>
      </c>
      <c r="N2" s="350"/>
      <c r="O2" s="46" t="s">
        <v>0</v>
      </c>
      <c r="P2" s="54" t="s">
        <v>6</v>
      </c>
      <c r="Q2" s="54" t="s">
        <v>5</v>
      </c>
      <c r="R2" s="54" t="s">
        <v>13</v>
      </c>
      <c r="S2" s="57" t="s">
        <v>19</v>
      </c>
      <c r="T2" s="73" t="s">
        <v>29</v>
      </c>
      <c r="U2" s="58" t="s">
        <v>18</v>
      </c>
      <c r="V2" s="58" t="s">
        <v>17</v>
      </c>
      <c r="W2" t="str">
        <f>Patrols!B1</f>
        <v>Red</v>
      </c>
      <c r="X2" t="str">
        <f>Patrols!D1</f>
        <v>Green</v>
      </c>
      <c r="Y2" t="str">
        <f>Patrols!F1</f>
        <v>Orange</v>
      </c>
      <c r="Z2" t="str">
        <f>Patrols!B15</f>
        <v>Blue</v>
      </c>
      <c r="AA2" t="str">
        <f>Patrols!D15</f>
        <v>Yellow</v>
      </c>
      <c r="AB2" s="13" t="s">
        <v>51</v>
      </c>
    </row>
    <row r="3" spans="1:28" ht="16.5" thickTop="1" thickBot="1" x14ac:dyDescent="0.3">
      <c r="A3" s="137">
        <f t="shared" ref="A3:A31" si="0">M3+N3/100</f>
        <v>0</v>
      </c>
      <c r="B3" s="299"/>
      <c r="C3" s="299"/>
      <c r="D3" s="299"/>
      <c r="E3" s="299"/>
      <c r="F3" s="299"/>
      <c r="G3" s="299"/>
      <c r="H3" s="299"/>
      <c r="I3" s="303"/>
      <c r="J3" s="299"/>
      <c r="K3" s="299"/>
      <c r="L3" s="304"/>
      <c r="M3" s="153">
        <f t="shared" ref="M3:M31" si="1">IF(L3=$W$2,$W$1,IF(L3=$X$2,$X$1, IF(L3=$Y$2,$Y$1,IF(L3=$Z$2,$Z$1,IF(L3=$AA$2,$AA$1,IF(L3=$AB$2,$AB$1,0))))))</f>
        <v>0</v>
      </c>
      <c r="N3" s="152">
        <f>IF(L3=$W$2, SUM(W$3:W3), IF(L3=$X$2, SUM(X$3:X3), IF(L3=$Y$2, SUM(Y$3:Y3), IF(L3=$Z$2, SUM(Z$3:Z3), IF(L3=$AA$2, SUM(AA$3:AA3), IF(L3=$AB$2, SUM(AB$3:AB3), 0))))))</f>
        <v>0</v>
      </c>
      <c r="O3" s="299"/>
      <c r="P3" s="299"/>
      <c r="Q3" s="299"/>
      <c r="R3" s="299"/>
      <c r="S3" s="299"/>
      <c r="T3" s="299"/>
      <c r="U3" s="139">
        <f>IF(K3="m", 1,0)</f>
        <v>0</v>
      </c>
      <c r="V3" s="139">
        <f>IF(K3="f", 1,0)</f>
        <v>0</v>
      </c>
      <c r="W3" s="138">
        <f t="shared" ref="W3:AB12" si="2">IF($L3=W$2,1,0)</f>
        <v>0</v>
      </c>
      <c r="X3" s="138">
        <f t="shared" si="2"/>
        <v>0</v>
      </c>
      <c r="Y3" s="138">
        <f t="shared" si="2"/>
        <v>0</v>
      </c>
      <c r="Z3" s="138">
        <f t="shared" si="2"/>
        <v>0</v>
      </c>
      <c r="AA3" s="138">
        <f t="shared" si="2"/>
        <v>0</v>
      </c>
      <c r="AB3" s="138">
        <f t="shared" si="2"/>
        <v>0</v>
      </c>
    </row>
    <row r="4" spans="1:28" ht="16.5" thickTop="1" thickBot="1" x14ac:dyDescent="0.3">
      <c r="A4" s="148">
        <f t="shared" si="0"/>
        <v>0</v>
      </c>
      <c r="B4" s="299"/>
      <c r="C4" s="299"/>
      <c r="D4" s="299"/>
      <c r="E4" s="299"/>
      <c r="F4" s="299"/>
      <c r="G4" s="299"/>
      <c r="H4" s="299"/>
      <c r="I4" s="303"/>
      <c r="J4" s="299"/>
      <c r="K4" s="299"/>
      <c r="L4" s="304"/>
      <c r="M4" s="153">
        <f t="shared" si="1"/>
        <v>0</v>
      </c>
      <c r="N4" s="152">
        <f>IF(L4=$W$2, SUM(W$3:W4), IF(L4=$X$2, SUM(X$3:X4), IF(L4=$Y$2, SUM(Y$3:Y4), IF(L4=$Z$2, SUM(Z$3:Z4), IF(L4=$AA$2, SUM(AA$3:AA4), IF(L4=$AB$2, SUM(AB$3:AB4), 0))))))</f>
        <v>0</v>
      </c>
      <c r="O4" s="299"/>
      <c r="P4" s="299"/>
      <c r="Q4" s="299"/>
      <c r="R4" s="299"/>
      <c r="S4" s="299"/>
      <c r="T4" s="299"/>
      <c r="U4" s="139">
        <f>IF(K4="m", 1,0)</f>
        <v>0</v>
      </c>
      <c r="V4" s="139">
        <f>IF(K4="f", 1,0)</f>
        <v>0</v>
      </c>
      <c r="W4" s="138">
        <f t="shared" si="2"/>
        <v>0</v>
      </c>
      <c r="X4" s="138">
        <f t="shared" si="2"/>
        <v>0</v>
      </c>
      <c r="Y4" s="138">
        <f t="shared" si="2"/>
        <v>0</v>
      </c>
      <c r="Z4" s="138">
        <f t="shared" si="2"/>
        <v>0</v>
      </c>
      <c r="AA4" s="138">
        <f t="shared" si="2"/>
        <v>0</v>
      </c>
      <c r="AB4" s="138">
        <f t="shared" si="2"/>
        <v>0</v>
      </c>
    </row>
    <row r="5" spans="1:28" ht="16.5" thickTop="1" thickBot="1" x14ac:dyDescent="0.3">
      <c r="A5" s="148">
        <f t="shared" si="0"/>
        <v>0</v>
      </c>
      <c r="B5" s="299"/>
      <c r="C5" s="299"/>
      <c r="D5" s="299"/>
      <c r="E5" s="299"/>
      <c r="F5" s="299"/>
      <c r="G5" s="299"/>
      <c r="H5" s="299"/>
      <c r="I5" s="303"/>
      <c r="J5" s="299"/>
      <c r="K5" s="299"/>
      <c r="L5" s="304"/>
      <c r="M5" s="150">
        <f t="shared" si="1"/>
        <v>0</v>
      </c>
      <c r="N5" s="149">
        <f>IF(L5=$W$2, SUM(W$3:W5), IF(L5=$X$2, SUM(X$3:X5), IF(L5=$Y$2, SUM(Y$3:Y5), IF(L5=$Z$2, SUM(Z$3:Z5), IF(L5=$AA$2, SUM(AA$3:AA5), IF(L5=$AB$2, SUM(AB$3:AB5), 0))))))</f>
        <v>0</v>
      </c>
      <c r="O5" s="299"/>
      <c r="P5" s="299"/>
      <c r="Q5" s="299"/>
      <c r="R5" s="299"/>
      <c r="S5" s="299"/>
      <c r="T5" s="299"/>
      <c r="U5" s="151">
        <f t="shared" ref="U5:U31" si="3">IF(K5="m", 1,0)</f>
        <v>0</v>
      </c>
      <c r="V5" s="151">
        <f t="shared" ref="V5:V31" si="4">IF(K5="f", 1,0)</f>
        <v>0</v>
      </c>
      <c r="W5">
        <f t="shared" si="2"/>
        <v>0</v>
      </c>
      <c r="X5">
        <f t="shared" si="2"/>
        <v>0</v>
      </c>
      <c r="Y5">
        <f t="shared" si="2"/>
        <v>0</v>
      </c>
      <c r="Z5">
        <f t="shared" si="2"/>
        <v>0</v>
      </c>
      <c r="AA5">
        <f t="shared" si="2"/>
        <v>0</v>
      </c>
      <c r="AB5">
        <f t="shared" si="2"/>
        <v>0</v>
      </c>
    </row>
    <row r="6" spans="1:28" ht="16.5" thickTop="1" thickBot="1" x14ac:dyDescent="0.3">
      <c r="A6" s="148">
        <f t="shared" si="0"/>
        <v>0</v>
      </c>
      <c r="B6" s="299"/>
      <c r="C6" s="299"/>
      <c r="D6" s="299"/>
      <c r="E6" s="299"/>
      <c r="F6" s="299"/>
      <c r="G6" s="299"/>
      <c r="H6" s="299"/>
      <c r="I6" s="303"/>
      <c r="J6" s="299"/>
      <c r="K6" s="299"/>
      <c r="L6" s="304"/>
      <c r="M6" s="153">
        <f t="shared" si="1"/>
        <v>0</v>
      </c>
      <c r="N6" s="152">
        <f>IF(L6=$W$2, SUM(W$3:W6), IF(L6=$X$2, SUM(X$3:X6), IF(L6=$Y$2, SUM(Y$3:Y6), IF(L6=$Z$2, SUM(Z$3:Z6), IF(L6=$AA$2, SUM(AA$3:AA6), IF(L6=$AB$2, SUM(AB$3:AB6), 0))))))</f>
        <v>0</v>
      </c>
      <c r="O6" s="299"/>
      <c r="P6" s="299"/>
      <c r="Q6" s="299"/>
      <c r="R6" s="299"/>
      <c r="S6" s="299"/>
      <c r="T6" s="299"/>
      <c r="U6" s="26">
        <f t="shared" si="3"/>
        <v>0</v>
      </c>
      <c r="V6" s="26">
        <f t="shared" si="4"/>
        <v>0</v>
      </c>
      <c r="W6">
        <f t="shared" si="2"/>
        <v>0</v>
      </c>
      <c r="X6">
        <f t="shared" si="2"/>
        <v>0</v>
      </c>
      <c r="Y6">
        <f t="shared" si="2"/>
        <v>0</v>
      </c>
      <c r="Z6">
        <f t="shared" si="2"/>
        <v>0</v>
      </c>
      <c r="AA6">
        <f t="shared" si="2"/>
        <v>0</v>
      </c>
      <c r="AB6">
        <f t="shared" si="2"/>
        <v>0</v>
      </c>
    </row>
    <row r="7" spans="1:28" ht="16.5" thickTop="1" thickBot="1" x14ac:dyDescent="0.3">
      <c r="A7" s="148">
        <f t="shared" si="0"/>
        <v>0</v>
      </c>
      <c r="B7" s="299"/>
      <c r="C7" s="299"/>
      <c r="D7" s="299"/>
      <c r="E7" s="299"/>
      <c r="F7" s="299"/>
      <c r="G7" s="299"/>
      <c r="H7" s="299"/>
      <c r="I7" s="303"/>
      <c r="J7" s="299"/>
      <c r="K7" s="299"/>
      <c r="L7" s="304"/>
      <c r="M7" s="153">
        <f t="shared" si="1"/>
        <v>0</v>
      </c>
      <c r="N7" s="152">
        <f>IF(L7=$W$2, SUM(W$3:W7), IF(L7=$X$2, SUM(X$3:X7), IF(L7=$Y$2, SUM(Y$3:Y7), IF(L7=$Z$2, SUM(Z$3:Z7), IF(L7=$AA$2, SUM(AA$3:AA7), IF(L7=$AB$2, SUM(AB$3:AB7), 0))))))</f>
        <v>0</v>
      </c>
      <c r="O7" s="299"/>
      <c r="P7" s="299"/>
      <c r="Q7" s="299"/>
      <c r="R7" s="299"/>
      <c r="S7" s="299"/>
      <c r="T7" s="299"/>
      <c r="U7" s="26">
        <f t="shared" si="3"/>
        <v>0</v>
      </c>
      <c r="V7" s="26">
        <f t="shared" si="4"/>
        <v>0</v>
      </c>
      <c r="W7">
        <f t="shared" si="2"/>
        <v>0</v>
      </c>
      <c r="X7">
        <f t="shared" si="2"/>
        <v>0</v>
      </c>
      <c r="Y7">
        <f t="shared" si="2"/>
        <v>0</v>
      </c>
      <c r="Z7">
        <f t="shared" si="2"/>
        <v>0</v>
      </c>
      <c r="AA7">
        <f t="shared" si="2"/>
        <v>0</v>
      </c>
      <c r="AB7">
        <f t="shared" si="2"/>
        <v>0</v>
      </c>
    </row>
    <row r="8" spans="1:28" ht="16.5" thickTop="1" thickBot="1" x14ac:dyDescent="0.3">
      <c r="A8" s="148">
        <f t="shared" si="0"/>
        <v>0</v>
      </c>
      <c r="B8" s="299"/>
      <c r="C8" s="299"/>
      <c r="D8" s="299"/>
      <c r="E8" s="299"/>
      <c r="F8" s="299"/>
      <c r="G8" s="299"/>
      <c r="H8" s="299"/>
      <c r="I8" s="303"/>
      <c r="J8" s="299"/>
      <c r="K8" s="299"/>
      <c r="L8" s="304"/>
      <c r="M8" s="153">
        <f t="shared" si="1"/>
        <v>0</v>
      </c>
      <c r="N8" s="152">
        <f>IF(L8=$W$2, SUM(W$3:W8), IF(L8=$X$2, SUM(X$3:X8), IF(L8=$Y$2, SUM(Y$3:Y8), IF(L8=$Z$2, SUM(Z$3:Z8), IF(L8=$AA$2, SUM(AA$3:AA8), IF(L8=$AB$2, SUM(AB$3:AB8), 0))))))</f>
        <v>0</v>
      </c>
      <c r="O8" s="299"/>
      <c r="P8" s="299"/>
      <c r="Q8" s="299"/>
      <c r="R8" s="299"/>
      <c r="S8" s="299"/>
      <c r="T8" s="299"/>
      <c r="U8" s="26">
        <f t="shared" si="3"/>
        <v>0</v>
      </c>
      <c r="V8" s="26">
        <f t="shared" si="4"/>
        <v>0</v>
      </c>
      <c r="W8">
        <f t="shared" si="2"/>
        <v>0</v>
      </c>
      <c r="X8">
        <f t="shared" si="2"/>
        <v>0</v>
      </c>
      <c r="Y8">
        <f t="shared" si="2"/>
        <v>0</v>
      </c>
      <c r="Z8">
        <f t="shared" si="2"/>
        <v>0</v>
      </c>
      <c r="AA8">
        <f t="shared" si="2"/>
        <v>0</v>
      </c>
      <c r="AB8">
        <f t="shared" si="2"/>
        <v>0</v>
      </c>
    </row>
    <row r="9" spans="1:28" ht="16.5" thickTop="1" thickBot="1" x14ac:dyDescent="0.3">
      <c r="A9" s="148">
        <f t="shared" si="0"/>
        <v>0</v>
      </c>
      <c r="B9" s="299"/>
      <c r="C9" s="299"/>
      <c r="D9" s="299"/>
      <c r="E9" s="299"/>
      <c r="F9" s="299"/>
      <c r="G9" s="299"/>
      <c r="H9" s="299"/>
      <c r="I9" s="303"/>
      <c r="J9" s="299"/>
      <c r="K9" s="299"/>
      <c r="L9" s="304"/>
      <c r="M9" s="153">
        <f t="shared" si="1"/>
        <v>0</v>
      </c>
      <c r="N9" s="152">
        <f>IF(L9=$W$2, SUM(W$3:W9), IF(L9=$X$2, SUM(X$3:X9), IF(L9=$Y$2, SUM(Y$3:Y9), IF(L9=$Z$2, SUM(Z$3:Z9), IF(L9=$AA$2, SUM(AA$3:AA9), IF(L9=$AB$2, SUM(AB$3:AB9), 0))))))</f>
        <v>0</v>
      </c>
      <c r="O9" s="299"/>
      <c r="P9" s="299"/>
      <c r="Q9" s="299"/>
      <c r="R9" s="299"/>
      <c r="S9" s="299"/>
      <c r="T9" s="299"/>
      <c r="U9" s="26">
        <f t="shared" si="3"/>
        <v>0</v>
      </c>
      <c r="V9" s="26">
        <f t="shared" si="4"/>
        <v>0</v>
      </c>
      <c r="W9">
        <f t="shared" si="2"/>
        <v>0</v>
      </c>
      <c r="X9">
        <f t="shared" si="2"/>
        <v>0</v>
      </c>
      <c r="Y9">
        <f t="shared" si="2"/>
        <v>0</v>
      </c>
      <c r="Z9">
        <f t="shared" si="2"/>
        <v>0</v>
      </c>
      <c r="AA9">
        <f t="shared" si="2"/>
        <v>0</v>
      </c>
      <c r="AB9">
        <f t="shared" si="2"/>
        <v>0</v>
      </c>
    </row>
    <row r="10" spans="1:28" ht="16.5" thickTop="1" thickBot="1" x14ac:dyDescent="0.3">
      <c r="A10" s="148">
        <f t="shared" si="0"/>
        <v>0</v>
      </c>
      <c r="B10" s="299"/>
      <c r="C10" s="299"/>
      <c r="D10" s="299"/>
      <c r="E10" s="299"/>
      <c r="F10" s="299"/>
      <c r="G10" s="299"/>
      <c r="H10" s="299"/>
      <c r="I10" s="303"/>
      <c r="J10" s="299"/>
      <c r="K10" s="299"/>
      <c r="L10" s="304"/>
      <c r="M10" s="153">
        <f t="shared" si="1"/>
        <v>0</v>
      </c>
      <c r="N10" s="152">
        <f>IF(L10=$W$2, SUM(W$3:W10), IF(L10=$X$2, SUM(X$3:X10), IF(L10=$Y$2, SUM(Y$3:Y10), IF(L10=$Z$2, SUM(Z$3:Z10), IF(L10=$AA$2, SUM(AA$3:AA10), IF(L10=$AB$2, SUM(AB$3:AB10), 0))))))</f>
        <v>0</v>
      </c>
      <c r="O10" s="299"/>
      <c r="P10" s="299"/>
      <c r="Q10" s="299"/>
      <c r="R10" s="299"/>
      <c r="S10" s="299"/>
      <c r="T10" s="299"/>
      <c r="U10" s="26">
        <f t="shared" si="3"/>
        <v>0</v>
      </c>
      <c r="V10" s="26">
        <f t="shared" si="4"/>
        <v>0</v>
      </c>
      <c r="W10">
        <f t="shared" si="2"/>
        <v>0</v>
      </c>
      <c r="X10">
        <f t="shared" si="2"/>
        <v>0</v>
      </c>
      <c r="Y10">
        <f t="shared" si="2"/>
        <v>0</v>
      </c>
      <c r="Z10">
        <f t="shared" si="2"/>
        <v>0</v>
      </c>
      <c r="AA10">
        <f t="shared" si="2"/>
        <v>0</v>
      </c>
      <c r="AB10">
        <f t="shared" si="2"/>
        <v>0</v>
      </c>
    </row>
    <row r="11" spans="1:28" ht="16.5" thickTop="1" thickBot="1" x14ac:dyDescent="0.3">
      <c r="A11" s="148">
        <f t="shared" si="0"/>
        <v>0</v>
      </c>
      <c r="B11" s="299"/>
      <c r="C11" s="299"/>
      <c r="D11" s="299"/>
      <c r="E11" s="299"/>
      <c r="F11" s="299"/>
      <c r="G11" s="299"/>
      <c r="H11" s="299"/>
      <c r="I11" s="303"/>
      <c r="J11" s="299"/>
      <c r="K11" s="299"/>
      <c r="L11" s="304"/>
      <c r="M11" s="153">
        <f t="shared" si="1"/>
        <v>0</v>
      </c>
      <c r="N11" s="152">
        <f>IF(L11=$W$2, SUM(W$3:W11), IF(L11=$X$2, SUM(X$3:X11), IF(L11=$Y$2, SUM(Y$3:Y11), IF(L11=$Z$2, SUM(Z$3:Z11), IF(L11=$AA$2, SUM(AA$3:AA11), IF(L11=$AB$2, SUM(AB$3:AB11), 0))))))</f>
        <v>0</v>
      </c>
      <c r="O11" s="299"/>
      <c r="P11" s="299"/>
      <c r="Q11" s="299"/>
      <c r="R11" s="299"/>
      <c r="S11" s="299"/>
      <c r="T11" s="299"/>
      <c r="U11" s="26">
        <f t="shared" si="3"/>
        <v>0</v>
      </c>
      <c r="V11" s="26">
        <f t="shared" si="4"/>
        <v>0</v>
      </c>
      <c r="W11">
        <f t="shared" si="2"/>
        <v>0</v>
      </c>
      <c r="X11">
        <f t="shared" si="2"/>
        <v>0</v>
      </c>
      <c r="Y11">
        <f t="shared" si="2"/>
        <v>0</v>
      </c>
      <c r="Z11">
        <f t="shared" si="2"/>
        <v>0</v>
      </c>
      <c r="AA11">
        <f t="shared" si="2"/>
        <v>0</v>
      </c>
      <c r="AB11">
        <f t="shared" si="2"/>
        <v>0</v>
      </c>
    </row>
    <row r="12" spans="1:28" ht="16.5" thickTop="1" thickBot="1" x14ac:dyDescent="0.3">
      <c r="A12" s="148">
        <f t="shared" si="0"/>
        <v>0</v>
      </c>
      <c r="B12" s="299"/>
      <c r="C12" s="299"/>
      <c r="D12" s="299"/>
      <c r="E12" s="299"/>
      <c r="F12" s="299"/>
      <c r="G12" s="299"/>
      <c r="H12" s="299"/>
      <c r="I12" s="303"/>
      <c r="J12" s="299"/>
      <c r="K12" s="299"/>
      <c r="L12" s="304"/>
      <c r="M12" s="153">
        <f t="shared" si="1"/>
        <v>0</v>
      </c>
      <c r="N12" s="152">
        <f>IF(L12=$W$2, SUM(W$3:W12), IF(L12=$X$2, SUM(X$3:X12), IF(L12=$Y$2, SUM(Y$3:Y12), IF(L12=$Z$2, SUM(Z$3:Z12), IF(L12=$AA$2, SUM(AA$3:AA12), IF(L12=$AB$2, SUM(AB$3:AB12), 0))))))</f>
        <v>0</v>
      </c>
      <c r="O12" s="299"/>
      <c r="P12" s="299"/>
      <c r="Q12" s="299"/>
      <c r="R12" s="299"/>
      <c r="S12" s="299"/>
      <c r="T12" s="299"/>
      <c r="U12" s="26">
        <f t="shared" si="3"/>
        <v>0</v>
      </c>
      <c r="V12" s="26">
        <f t="shared" si="4"/>
        <v>0</v>
      </c>
      <c r="W12">
        <f t="shared" si="2"/>
        <v>0</v>
      </c>
      <c r="X12">
        <f t="shared" si="2"/>
        <v>0</v>
      </c>
      <c r="Y12">
        <f t="shared" si="2"/>
        <v>0</v>
      </c>
      <c r="Z12">
        <f t="shared" si="2"/>
        <v>0</v>
      </c>
      <c r="AA12">
        <f t="shared" si="2"/>
        <v>0</v>
      </c>
      <c r="AB12">
        <f t="shared" si="2"/>
        <v>0</v>
      </c>
    </row>
    <row r="13" spans="1:28" ht="16.5" thickTop="1" thickBot="1" x14ac:dyDescent="0.3">
      <c r="A13" s="148">
        <f t="shared" si="0"/>
        <v>0</v>
      </c>
      <c r="B13" s="299"/>
      <c r="C13" s="299"/>
      <c r="D13" s="299"/>
      <c r="E13" s="299"/>
      <c r="F13" s="299"/>
      <c r="G13" s="299"/>
      <c r="H13" s="299"/>
      <c r="I13" s="303"/>
      <c r="J13" s="299"/>
      <c r="K13" s="299"/>
      <c r="L13" s="304"/>
      <c r="M13" s="153">
        <f t="shared" si="1"/>
        <v>0</v>
      </c>
      <c r="N13" s="152">
        <f>IF(L13=$W$2, SUM(W$3:W13), IF(L13=$X$2, SUM(X$3:X13), IF(L13=$Y$2, SUM(Y$3:Y13), IF(L13=$Z$2, SUM(Z$3:Z13), IF(L13=$AA$2, SUM(AA$3:AA13), IF(L13=$AB$2, SUM(AB$3:AB13), 0))))))</f>
        <v>0</v>
      </c>
      <c r="O13" s="299"/>
      <c r="P13" s="299"/>
      <c r="Q13" s="299"/>
      <c r="R13" s="299"/>
      <c r="S13" s="299"/>
      <c r="T13" s="299"/>
      <c r="U13" s="26">
        <f t="shared" si="3"/>
        <v>0</v>
      </c>
      <c r="V13" s="26">
        <f t="shared" si="4"/>
        <v>0</v>
      </c>
      <c r="W13">
        <f t="shared" ref="W13:AB22" si="5">IF($L13=W$2,1,0)</f>
        <v>0</v>
      </c>
      <c r="X13">
        <f t="shared" si="5"/>
        <v>0</v>
      </c>
      <c r="Y13">
        <f t="shared" si="5"/>
        <v>0</v>
      </c>
      <c r="Z13">
        <f t="shared" si="5"/>
        <v>0</v>
      </c>
      <c r="AA13">
        <f t="shared" si="5"/>
        <v>0</v>
      </c>
      <c r="AB13">
        <f t="shared" si="5"/>
        <v>0</v>
      </c>
    </row>
    <row r="14" spans="1:28" ht="16.5" thickTop="1" thickBot="1" x14ac:dyDescent="0.3">
      <c r="A14" s="148">
        <f t="shared" si="0"/>
        <v>0</v>
      </c>
      <c r="B14" s="299"/>
      <c r="C14" s="299"/>
      <c r="D14" s="299"/>
      <c r="E14" s="299"/>
      <c r="F14" s="299"/>
      <c r="G14" s="299"/>
      <c r="H14" s="299"/>
      <c r="I14" s="303"/>
      <c r="J14" s="299"/>
      <c r="K14" s="299"/>
      <c r="L14" s="304"/>
      <c r="M14" s="153">
        <f t="shared" si="1"/>
        <v>0</v>
      </c>
      <c r="N14" s="152">
        <f>IF(L14=$W$2, SUM(W$3:W14), IF(L14=$X$2, SUM(X$3:X14), IF(L14=$Y$2, SUM(Y$3:Y14), IF(L14=$Z$2, SUM(Z$3:Z14), IF(L14=$AA$2, SUM(AA$3:AA14), IF(L14=$AB$2, SUM(AB$3:AB14), 0))))))</f>
        <v>0</v>
      </c>
      <c r="O14" s="299"/>
      <c r="P14" s="299"/>
      <c r="Q14" s="299"/>
      <c r="R14" s="299"/>
      <c r="S14" s="299"/>
      <c r="T14" s="299"/>
      <c r="U14" s="26">
        <f t="shared" si="3"/>
        <v>0</v>
      </c>
      <c r="V14" s="26">
        <f t="shared" si="4"/>
        <v>0</v>
      </c>
      <c r="W14">
        <f t="shared" si="5"/>
        <v>0</v>
      </c>
      <c r="X14">
        <f t="shared" si="5"/>
        <v>0</v>
      </c>
      <c r="Y14">
        <f t="shared" si="5"/>
        <v>0</v>
      </c>
      <c r="Z14">
        <f t="shared" si="5"/>
        <v>0</v>
      </c>
      <c r="AA14">
        <f t="shared" si="5"/>
        <v>0</v>
      </c>
      <c r="AB14">
        <f t="shared" si="5"/>
        <v>0</v>
      </c>
    </row>
    <row r="15" spans="1:28" ht="16.5" thickTop="1" thickBot="1" x14ac:dyDescent="0.3">
      <c r="A15" s="148">
        <f t="shared" si="0"/>
        <v>0</v>
      </c>
      <c r="B15" s="299"/>
      <c r="C15" s="299"/>
      <c r="D15" s="299"/>
      <c r="E15" s="299"/>
      <c r="F15" s="299"/>
      <c r="G15" s="299"/>
      <c r="H15" s="299"/>
      <c r="I15" s="303"/>
      <c r="J15" s="299"/>
      <c r="K15" s="299"/>
      <c r="L15" s="304"/>
      <c r="M15" s="153">
        <f t="shared" si="1"/>
        <v>0</v>
      </c>
      <c r="N15" s="152">
        <f>IF(L15=$W$2, SUM(W$3:W15), IF(L15=$X$2, SUM(X$3:X15), IF(L15=$Y$2, SUM(Y$3:Y15), IF(L15=$Z$2, SUM(Z$3:Z15), IF(L15=$AA$2, SUM(AA$3:AA15), IF(L15=$AB$2, SUM(AB$3:AB15), 0))))))</f>
        <v>0</v>
      </c>
      <c r="O15" s="299"/>
      <c r="P15" s="299"/>
      <c r="Q15" s="299"/>
      <c r="R15" s="299"/>
      <c r="S15" s="299"/>
      <c r="T15" s="299"/>
      <c r="U15" s="26">
        <f t="shared" si="3"/>
        <v>0</v>
      </c>
      <c r="V15" s="26">
        <f t="shared" si="4"/>
        <v>0</v>
      </c>
      <c r="W15">
        <f t="shared" si="5"/>
        <v>0</v>
      </c>
      <c r="X15">
        <f t="shared" si="5"/>
        <v>0</v>
      </c>
      <c r="Y15">
        <f t="shared" si="5"/>
        <v>0</v>
      </c>
      <c r="Z15">
        <f t="shared" si="5"/>
        <v>0</v>
      </c>
      <c r="AA15">
        <f t="shared" si="5"/>
        <v>0</v>
      </c>
      <c r="AB15">
        <f t="shared" si="5"/>
        <v>0</v>
      </c>
    </row>
    <row r="16" spans="1:28" ht="16.5" thickTop="1" thickBot="1" x14ac:dyDescent="0.3">
      <c r="A16" s="148">
        <f t="shared" si="0"/>
        <v>0</v>
      </c>
      <c r="B16" s="299"/>
      <c r="C16" s="299"/>
      <c r="D16" s="299"/>
      <c r="E16" s="299"/>
      <c r="F16" s="299"/>
      <c r="G16" s="299"/>
      <c r="H16" s="299"/>
      <c r="I16" s="303"/>
      <c r="J16" s="299"/>
      <c r="K16" s="299"/>
      <c r="L16" s="304"/>
      <c r="M16" s="153">
        <f t="shared" si="1"/>
        <v>0</v>
      </c>
      <c r="N16" s="152">
        <f>IF(L16=$W$2, SUM(W$3:W16), IF(L16=$X$2, SUM(X$3:X16), IF(L16=$Y$2, SUM(Y$3:Y16), IF(L16=$Z$2, SUM(Z$3:Z16), IF(L16=$AA$2, SUM(AA$3:AA16), IF(L16=$AB$2, SUM(AB$3:AB16), 0))))))</f>
        <v>0</v>
      </c>
      <c r="O16" s="299"/>
      <c r="P16" s="299"/>
      <c r="Q16" s="299"/>
      <c r="R16" s="299"/>
      <c r="S16" s="299"/>
      <c r="T16" s="299"/>
      <c r="U16" s="26">
        <f t="shared" si="3"/>
        <v>0</v>
      </c>
      <c r="V16" s="26">
        <f t="shared" si="4"/>
        <v>0</v>
      </c>
      <c r="W16">
        <f t="shared" si="5"/>
        <v>0</v>
      </c>
      <c r="X16">
        <f t="shared" si="5"/>
        <v>0</v>
      </c>
      <c r="Y16">
        <f t="shared" si="5"/>
        <v>0</v>
      </c>
      <c r="Z16">
        <f t="shared" si="5"/>
        <v>0</v>
      </c>
      <c r="AA16">
        <f t="shared" si="5"/>
        <v>0</v>
      </c>
      <c r="AB16">
        <f t="shared" si="5"/>
        <v>0</v>
      </c>
    </row>
    <row r="17" spans="1:28" ht="16.5" thickTop="1" thickBot="1" x14ac:dyDescent="0.3">
      <c r="A17" s="148">
        <f t="shared" si="0"/>
        <v>0</v>
      </c>
      <c r="B17" s="299"/>
      <c r="C17" s="299"/>
      <c r="D17" s="299"/>
      <c r="E17" s="299"/>
      <c r="F17" s="299"/>
      <c r="G17" s="299"/>
      <c r="H17" s="299"/>
      <c r="I17" s="303"/>
      <c r="J17" s="299"/>
      <c r="K17" s="299"/>
      <c r="L17" s="304"/>
      <c r="M17" s="153">
        <f t="shared" si="1"/>
        <v>0</v>
      </c>
      <c r="N17" s="152">
        <f>IF(L17=$W$2, SUM(W$3:W17), IF(L17=$X$2, SUM(X$3:X17), IF(L17=$Y$2, SUM(Y$3:Y17), IF(L17=$Z$2, SUM(Z$3:Z17), IF(L17=$AA$2, SUM(AA$3:AA17), IF(L17=$AB$2, SUM(AB$3:AB17), 0))))))</f>
        <v>0</v>
      </c>
      <c r="O17" s="299"/>
      <c r="P17" s="299"/>
      <c r="Q17" s="299"/>
      <c r="R17" s="299"/>
      <c r="S17" s="299"/>
      <c r="T17" s="299"/>
      <c r="U17" s="26">
        <f t="shared" si="3"/>
        <v>0</v>
      </c>
      <c r="V17" s="26">
        <f t="shared" si="4"/>
        <v>0</v>
      </c>
      <c r="W17">
        <f t="shared" si="5"/>
        <v>0</v>
      </c>
      <c r="X17">
        <f t="shared" si="5"/>
        <v>0</v>
      </c>
      <c r="Y17">
        <f t="shared" si="5"/>
        <v>0</v>
      </c>
      <c r="Z17">
        <f t="shared" si="5"/>
        <v>0</v>
      </c>
      <c r="AA17">
        <f t="shared" si="5"/>
        <v>0</v>
      </c>
      <c r="AB17">
        <f t="shared" si="5"/>
        <v>0</v>
      </c>
    </row>
    <row r="18" spans="1:28" ht="16.5" thickTop="1" thickBot="1" x14ac:dyDescent="0.3">
      <c r="A18" s="148">
        <f t="shared" si="0"/>
        <v>0</v>
      </c>
      <c r="B18" s="299"/>
      <c r="C18" s="299"/>
      <c r="D18" s="299"/>
      <c r="E18" s="299"/>
      <c r="F18" s="299"/>
      <c r="G18" s="299"/>
      <c r="H18" s="299"/>
      <c r="I18" s="303"/>
      <c r="J18" s="299"/>
      <c r="K18" s="299"/>
      <c r="L18" s="304"/>
      <c r="M18" s="153">
        <f t="shared" si="1"/>
        <v>0</v>
      </c>
      <c r="N18" s="152">
        <f>IF(L18=$W$2, SUM(W$3:W18), IF(L18=$X$2, SUM(X$3:X18), IF(L18=$Y$2, SUM(Y$3:Y18), IF(L18=$Z$2, SUM(Z$3:Z18), IF(L18=$AA$2, SUM(AA$3:AA18), IF(L18=$AB$2, SUM(AB$3:AB18), 0))))))</f>
        <v>0</v>
      </c>
      <c r="O18" s="299"/>
      <c r="P18" s="299"/>
      <c r="Q18" s="299"/>
      <c r="R18" s="299"/>
      <c r="S18" s="299"/>
      <c r="T18" s="299"/>
      <c r="U18" s="26">
        <f t="shared" si="3"/>
        <v>0</v>
      </c>
      <c r="V18" s="26">
        <f t="shared" si="4"/>
        <v>0</v>
      </c>
      <c r="W18">
        <f t="shared" si="5"/>
        <v>0</v>
      </c>
      <c r="X18">
        <f t="shared" si="5"/>
        <v>0</v>
      </c>
      <c r="Y18">
        <f t="shared" si="5"/>
        <v>0</v>
      </c>
      <c r="Z18">
        <f t="shared" si="5"/>
        <v>0</v>
      </c>
      <c r="AA18">
        <f t="shared" si="5"/>
        <v>0</v>
      </c>
      <c r="AB18">
        <f t="shared" si="5"/>
        <v>0</v>
      </c>
    </row>
    <row r="19" spans="1:28" ht="16.5" thickTop="1" thickBot="1" x14ac:dyDescent="0.3">
      <c r="A19" s="148">
        <f t="shared" si="0"/>
        <v>0</v>
      </c>
      <c r="B19" s="299"/>
      <c r="C19" s="299"/>
      <c r="D19" s="299"/>
      <c r="E19" s="299"/>
      <c r="F19" s="299"/>
      <c r="G19" s="299"/>
      <c r="H19" s="299"/>
      <c r="I19" s="303"/>
      <c r="J19" s="299"/>
      <c r="K19" s="299"/>
      <c r="L19" s="304"/>
      <c r="M19" s="153">
        <f t="shared" si="1"/>
        <v>0</v>
      </c>
      <c r="N19" s="152">
        <f>IF(L19=$W$2, SUM(W$3:W19), IF(L19=$X$2, SUM(X$3:X19), IF(L19=$Y$2, SUM(Y$3:Y19), IF(L19=$Z$2, SUM(Z$3:Z19), IF(L19=$AA$2, SUM(AA$3:AA19), IF(L19=$AB$2, SUM(AB$3:AB19), 0))))))</f>
        <v>0</v>
      </c>
      <c r="O19" s="299"/>
      <c r="P19" s="299"/>
      <c r="Q19" s="299"/>
      <c r="R19" s="299"/>
      <c r="S19" s="299"/>
      <c r="T19" s="299"/>
      <c r="U19" s="26">
        <f t="shared" si="3"/>
        <v>0</v>
      </c>
      <c r="V19" s="26">
        <f t="shared" si="4"/>
        <v>0</v>
      </c>
      <c r="W19">
        <f t="shared" si="5"/>
        <v>0</v>
      </c>
      <c r="X19">
        <f t="shared" si="5"/>
        <v>0</v>
      </c>
      <c r="Y19">
        <f t="shared" si="5"/>
        <v>0</v>
      </c>
      <c r="Z19">
        <f t="shared" si="5"/>
        <v>0</v>
      </c>
      <c r="AA19">
        <f t="shared" si="5"/>
        <v>0</v>
      </c>
      <c r="AB19">
        <f t="shared" si="5"/>
        <v>0</v>
      </c>
    </row>
    <row r="20" spans="1:28" ht="16.5" thickTop="1" thickBot="1" x14ac:dyDescent="0.3">
      <c r="A20" s="148">
        <f t="shared" si="0"/>
        <v>0</v>
      </c>
      <c r="B20" s="299"/>
      <c r="C20" s="299"/>
      <c r="D20" s="299"/>
      <c r="E20" s="299"/>
      <c r="F20" s="299"/>
      <c r="G20" s="299"/>
      <c r="H20" s="299"/>
      <c r="I20" s="303"/>
      <c r="J20" s="299"/>
      <c r="K20" s="299"/>
      <c r="L20" s="304"/>
      <c r="M20" s="153">
        <f t="shared" si="1"/>
        <v>0</v>
      </c>
      <c r="N20" s="152">
        <f>IF(L20=$W$2, SUM(W$3:W20), IF(L20=$X$2, SUM(X$3:X20), IF(L20=$Y$2, SUM(Y$3:Y20), IF(L20=$Z$2, SUM(Z$3:Z20), IF(L20=$AA$2, SUM(AA$3:AA20), IF(L20=$AB$2, SUM(AB$3:AB20), 0))))))</f>
        <v>0</v>
      </c>
      <c r="O20" s="299"/>
      <c r="P20" s="299"/>
      <c r="Q20" s="299"/>
      <c r="R20" s="299"/>
      <c r="S20" s="299"/>
      <c r="T20" s="299"/>
      <c r="U20" s="26">
        <f t="shared" si="3"/>
        <v>0</v>
      </c>
      <c r="V20" s="26">
        <f t="shared" si="4"/>
        <v>0</v>
      </c>
      <c r="W20">
        <f t="shared" si="5"/>
        <v>0</v>
      </c>
      <c r="X20">
        <f t="shared" si="5"/>
        <v>0</v>
      </c>
      <c r="Y20">
        <f t="shared" si="5"/>
        <v>0</v>
      </c>
      <c r="Z20">
        <f t="shared" si="5"/>
        <v>0</v>
      </c>
      <c r="AA20">
        <f t="shared" si="5"/>
        <v>0</v>
      </c>
      <c r="AB20">
        <f t="shared" si="5"/>
        <v>0</v>
      </c>
    </row>
    <row r="21" spans="1:28" ht="16.5" thickTop="1" thickBot="1" x14ac:dyDescent="0.3">
      <c r="A21" s="148">
        <f t="shared" si="0"/>
        <v>0</v>
      </c>
      <c r="B21" s="299"/>
      <c r="C21" s="299"/>
      <c r="D21" s="299"/>
      <c r="E21" s="299"/>
      <c r="F21" s="299"/>
      <c r="G21" s="299"/>
      <c r="H21" s="299"/>
      <c r="I21" s="303"/>
      <c r="J21" s="299"/>
      <c r="K21" s="299"/>
      <c r="L21" s="304"/>
      <c r="M21" s="153">
        <f t="shared" si="1"/>
        <v>0</v>
      </c>
      <c r="N21" s="152">
        <f>IF(L21=$W$2, SUM(W$3:W21), IF(L21=$X$2, SUM(X$3:X21), IF(L21=$Y$2, SUM(Y$3:Y21), IF(L21=$Z$2, SUM(Z$3:Z21), IF(L21=$AA$2, SUM(AA$3:AA21), IF(L21=$AB$2, SUM(AB$3:AB21), 0))))))</f>
        <v>0</v>
      </c>
      <c r="O21" s="299"/>
      <c r="P21" s="299"/>
      <c r="Q21" s="299"/>
      <c r="R21" s="299"/>
      <c r="S21" s="299"/>
      <c r="T21" s="299"/>
      <c r="U21" s="26">
        <f t="shared" si="3"/>
        <v>0</v>
      </c>
      <c r="V21" s="26">
        <f t="shared" si="4"/>
        <v>0</v>
      </c>
      <c r="W21">
        <f t="shared" si="5"/>
        <v>0</v>
      </c>
      <c r="X21">
        <f t="shared" si="5"/>
        <v>0</v>
      </c>
      <c r="Y21">
        <f t="shared" si="5"/>
        <v>0</v>
      </c>
      <c r="Z21">
        <f t="shared" si="5"/>
        <v>0</v>
      </c>
      <c r="AA21">
        <f t="shared" si="5"/>
        <v>0</v>
      </c>
      <c r="AB21">
        <f t="shared" si="5"/>
        <v>0</v>
      </c>
    </row>
    <row r="22" spans="1:28" ht="16.5" thickTop="1" thickBot="1" x14ac:dyDescent="0.3">
      <c r="A22" s="148">
        <f t="shared" si="0"/>
        <v>0</v>
      </c>
      <c r="B22" s="299"/>
      <c r="C22" s="299"/>
      <c r="D22" s="299"/>
      <c r="E22" s="299"/>
      <c r="F22" s="299"/>
      <c r="G22" s="299"/>
      <c r="H22" s="299"/>
      <c r="I22" s="303"/>
      <c r="J22" s="299"/>
      <c r="K22" s="299"/>
      <c r="L22" s="304"/>
      <c r="M22" s="153">
        <f t="shared" si="1"/>
        <v>0</v>
      </c>
      <c r="N22" s="152">
        <f>IF(L22=$W$2, SUM(W$3:W22), IF(L22=$X$2, SUM(X$3:X22), IF(L22=$Y$2, SUM(Y$3:Y22), IF(L22=$Z$2, SUM(Z$3:Z22), IF(L22=$AA$2, SUM(AA$3:AA22), IF(L22=$AB$2, SUM(AB$3:AB22), 0))))))</f>
        <v>0</v>
      </c>
      <c r="O22" s="299"/>
      <c r="P22" s="299"/>
      <c r="Q22" s="299"/>
      <c r="R22" s="299"/>
      <c r="S22" s="299"/>
      <c r="T22" s="299"/>
      <c r="U22" s="26">
        <f t="shared" si="3"/>
        <v>0</v>
      </c>
      <c r="V22" s="26">
        <f t="shared" si="4"/>
        <v>0</v>
      </c>
      <c r="W22">
        <f t="shared" si="5"/>
        <v>0</v>
      </c>
      <c r="X22">
        <f t="shared" si="5"/>
        <v>0</v>
      </c>
      <c r="Y22">
        <f t="shared" si="5"/>
        <v>0</v>
      </c>
      <c r="Z22">
        <f t="shared" si="5"/>
        <v>0</v>
      </c>
      <c r="AA22">
        <f t="shared" si="5"/>
        <v>0</v>
      </c>
      <c r="AB22">
        <f t="shared" si="5"/>
        <v>0</v>
      </c>
    </row>
    <row r="23" spans="1:28" ht="16.5" thickTop="1" thickBot="1" x14ac:dyDescent="0.3">
      <c r="A23" s="148">
        <f t="shared" si="0"/>
        <v>0</v>
      </c>
      <c r="B23" s="299"/>
      <c r="C23" s="299"/>
      <c r="D23" s="299"/>
      <c r="E23" s="299"/>
      <c r="F23" s="299"/>
      <c r="G23" s="299"/>
      <c r="H23" s="299"/>
      <c r="I23" s="303"/>
      <c r="J23" s="299"/>
      <c r="K23" s="299"/>
      <c r="L23" s="304"/>
      <c r="M23" s="153">
        <f t="shared" si="1"/>
        <v>0</v>
      </c>
      <c r="N23" s="152">
        <f>IF(L23=$W$2, SUM(W$3:W23), IF(L23=$X$2, SUM(X$3:X23), IF(L23=$Y$2, SUM(Y$3:Y23), IF(L23=$Z$2, SUM(Z$3:Z23), IF(L23=$AA$2, SUM(AA$3:AA23), IF(L23=$AB$2, SUM(AB$3:AB23), 0))))))</f>
        <v>0</v>
      </c>
      <c r="O23" s="299"/>
      <c r="P23" s="299"/>
      <c r="Q23" s="299"/>
      <c r="R23" s="299"/>
      <c r="S23" s="299"/>
      <c r="T23" s="299"/>
      <c r="U23" s="26">
        <f t="shared" si="3"/>
        <v>0</v>
      </c>
      <c r="V23" s="26">
        <f t="shared" si="4"/>
        <v>0</v>
      </c>
      <c r="W23">
        <f t="shared" ref="W23:AB31" si="6">IF($L23=W$2,1,0)</f>
        <v>0</v>
      </c>
      <c r="X23">
        <f t="shared" si="6"/>
        <v>0</v>
      </c>
      <c r="Y23">
        <f t="shared" si="6"/>
        <v>0</v>
      </c>
      <c r="Z23">
        <f t="shared" si="6"/>
        <v>0</v>
      </c>
      <c r="AA23">
        <f t="shared" si="6"/>
        <v>0</v>
      </c>
      <c r="AB23">
        <f t="shared" si="6"/>
        <v>0</v>
      </c>
    </row>
    <row r="24" spans="1:28" ht="16.5" thickTop="1" thickBot="1" x14ac:dyDescent="0.3">
      <c r="A24" s="148">
        <f t="shared" si="0"/>
        <v>0</v>
      </c>
      <c r="B24" s="299"/>
      <c r="C24" s="299"/>
      <c r="D24" s="299"/>
      <c r="E24" s="299"/>
      <c r="F24" s="299"/>
      <c r="G24" s="299"/>
      <c r="H24" s="299"/>
      <c r="I24" s="303"/>
      <c r="J24" s="299"/>
      <c r="K24" s="299"/>
      <c r="L24" s="304"/>
      <c r="M24" s="153">
        <f t="shared" si="1"/>
        <v>0</v>
      </c>
      <c r="N24" s="152">
        <f>IF(L24=$W$2, SUM(W$3:W24), IF(L24=$X$2, SUM(X$3:X24), IF(L24=$Y$2, SUM(Y$3:Y24), IF(L24=$Z$2, SUM(Z$3:Z24), IF(L24=$AA$2, SUM(AA$3:AA24), IF(L24=$AB$2, SUM(AB$3:AB24), 0))))))</f>
        <v>0</v>
      </c>
      <c r="O24" s="299"/>
      <c r="P24" s="299"/>
      <c r="Q24" s="299"/>
      <c r="R24" s="299"/>
      <c r="S24" s="299"/>
      <c r="T24" s="299"/>
      <c r="U24" s="26">
        <f t="shared" si="3"/>
        <v>0</v>
      </c>
      <c r="V24" s="26">
        <f t="shared" si="4"/>
        <v>0</v>
      </c>
      <c r="W24">
        <f t="shared" si="6"/>
        <v>0</v>
      </c>
      <c r="X24">
        <f t="shared" si="6"/>
        <v>0</v>
      </c>
      <c r="Y24">
        <f t="shared" si="6"/>
        <v>0</v>
      </c>
      <c r="Z24">
        <f t="shared" si="6"/>
        <v>0</v>
      </c>
      <c r="AA24">
        <f t="shared" si="6"/>
        <v>0</v>
      </c>
      <c r="AB24">
        <f t="shared" si="6"/>
        <v>0</v>
      </c>
    </row>
    <row r="25" spans="1:28" ht="16.5" thickTop="1" thickBot="1" x14ac:dyDescent="0.3">
      <c r="A25" s="148">
        <f t="shared" si="0"/>
        <v>0</v>
      </c>
      <c r="B25" s="299"/>
      <c r="C25" s="299"/>
      <c r="D25" s="299"/>
      <c r="E25" s="299"/>
      <c r="F25" s="299"/>
      <c r="G25" s="299"/>
      <c r="H25" s="299"/>
      <c r="I25" s="303"/>
      <c r="J25" s="299"/>
      <c r="K25" s="299"/>
      <c r="L25" s="304"/>
      <c r="M25" s="153">
        <f t="shared" si="1"/>
        <v>0</v>
      </c>
      <c r="N25" s="152">
        <f>IF(L25=$W$2, SUM(W$3:W25), IF(L25=$X$2, SUM(X$3:X25), IF(L25=$Y$2, SUM(Y$3:Y25), IF(L25=$Z$2, SUM(Z$3:Z25), IF(L25=$AA$2, SUM(AA$3:AA25), IF(L25=$AB$2, SUM(AB$3:AB25), 0))))))</f>
        <v>0</v>
      </c>
      <c r="O25" s="299"/>
      <c r="P25" s="299"/>
      <c r="Q25" s="299"/>
      <c r="R25" s="299"/>
      <c r="S25" s="299"/>
      <c r="T25" s="299"/>
      <c r="U25" s="26">
        <f t="shared" si="3"/>
        <v>0</v>
      </c>
      <c r="V25" s="26">
        <f t="shared" si="4"/>
        <v>0</v>
      </c>
      <c r="W25">
        <f t="shared" si="6"/>
        <v>0</v>
      </c>
      <c r="X25">
        <f t="shared" si="6"/>
        <v>0</v>
      </c>
      <c r="Y25">
        <f t="shared" si="6"/>
        <v>0</v>
      </c>
      <c r="Z25">
        <f t="shared" si="6"/>
        <v>0</v>
      </c>
      <c r="AA25">
        <f t="shared" si="6"/>
        <v>0</v>
      </c>
      <c r="AB25">
        <f t="shared" si="6"/>
        <v>0</v>
      </c>
    </row>
    <row r="26" spans="1:28" ht="16.5" thickTop="1" thickBot="1" x14ac:dyDescent="0.3">
      <c r="A26" s="148">
        <f t="shared" si="0"/>
        <v>0</v>
      </c>
      <c r="B26" s="299"/>
      <c r="C26" s="299"/>
      <c r="D26" s="299"/>
      <c r="E26" s="299"/>
      <c r="F26" s="299"/>
      <c r="G26" s="299"/>
      <c r="H26" s="299"/>
      <c r="I26" s="303"/>
      <c r="J26" s="299"/>
      <c r="K26" s="299"/>
      <c r="L26" s="304"/>
      <c r="M26" s="153">
        <f t="shared" si="1"/>
        <v>0</v>
      </c>
      <c r="N26" s="152">
        <f>IF(L26=$W$2, SUM(W$3:W26), IF(L26=$X$2, SUM(X$3:X26), IF(L26=$Y$2, SUM(Y$3:Y26), IF(L26=$Z$2, SUM(Z$3:Z26), IF(L26=$AA$2, SUM(AA$3:AA26), IF(L26=$AB$2, SUM(AB$3:AB26), 0))))))</f>
        <v>0</v>
      </c>
      <c r="O26" s="299"/>
      <c r="P26" s="299"/>
      <c r="Q26" s="299"/>
      <c r="R26" s="299"/>
      <c r="S26" s="299"/>
      <c r="T26" s="299"/>
      <c r="U26" s="26">
        <f t="shared" si="3"/>
        <v>0</v>
      </c>
      <c r="V26" s="26">
        <f t="shared" si="4"/>
        <v>0</v>
      </c>
      <c r="W26">
        <f t="shared" si="6"/>
        <v>0</v>
      </c>
      <c r="X26">
        <f t="shared" si="6"/>
        <v>0</v>
      </c>
      <c r="Y26">
        <f t="shared" si="6"/>
        <v>0</v>
      </c>
      <c r="Z26">
        <f t="shared" si="6"/>
        <v>0</v>
      </c>
      <c r="AA26">
        <f t="shared" si="6"/>
        <v>0</v>
      </c>
      <c r="AB26">
        <f t="shared" si="6"/>
        <v>0</v>
      </c>
    </row>
    <row r="27" spans="1:28" ht="16.5" thickTop="1" thickBot="1" x14ac:dyDescent="0.3">
      <c r="A27" s="148">
        <f t="shared" si="0"/>
        <v>0</v>
      </c>
      <c r="B27" s="299"/>
      <c r="C27" s="299"/>
      <c r="D27" s="299"/>
      <c r="E27" s="299"/>
      <c r="F27" s="299"/>
      <c r="G27" s="299"/>
      <c r="H27" s="299"/>
      <c r="I27" s="303"/>
      <c r="J27" s="299"/>
      <c r="K27" s="299"/>
      <c r="L27" s="304"/>
      <c r="M27" s="153">
        <f t="shared" si="1"/>
        <v>0</v>
      </c>
      <c r="N27" s="152">
        <f>IF(L27=$W$2, SUM(W$3:W27), IF(L27=$X$2, SUM(X$3:X27), IF(L27=$Y$2, SUM(Y$3:Y27), IF(L27=$Z$2, SUM(Z$3:Z27), IF(L27=$AA$2, SUM(AA$3:AA27), IF(L27=$AB$2, SUM(AB$3:AB27), 0))))))</f>
        <v>0</v>
      </c>
      <c r="O27" s="299"/>
      <c r="P27" s="299"/>
      <c r="Q27" s="299"/>
      <c r="R27" s="299"/>
      <c r="S27" s="299"/>
      <c r="T27" s="299"/>
      <c r="U27" s="26">
        <f t="shared" si="3"/>
        <v>0</v>
      </c>
      <c r="V27" s="26">
        <f t="shared" si="4"/>
        <v>0</v>
      </c>
      <c r="W27">
        <f t="shared" si="6"/>
        <v>0</v>
      </c>
      <c r="X27">
        <f t="shared" si="6"/>
        <v>0</v>
      </c>
      <c r="Y27">
        <f t="shared" si="6"/>
        <v>0</v>
      </c>
      <c r="Z27">
        <f t="shared" si="6"/>
        <v>0</v>
      </c>
      <c r="AA27">
        <f t="shared" si="6"/>
        <v>0</v>
      </c>
      <c r="AB27">
        <f t="shared" si="6"/>
        <v>0</v>
      </c>
    </row>
    <row r="28" spans="1:28" ht="16.5" thickTop="1" thickBot="1" x14ac:dyDescent="0.3">
      <c r="A28" s="148">
        <f t="shared" si="0"/>
        <v>0</v>
      </c>
      <c r="B28" s="299"/>
      <c r="C28" s="299"/>
      <c r="D28" s="299"/>
      <c r="E28" s="299"/>
      <c r="F28" s="299"/>
      <c r="G28" s="299"/>
      <c r="H28" s="299"/>
      <c r="I28" s="303"/>
      <c r="J28" s="299"/>
      <c r="K28" s="299"/>
      <c r="L28" s="304"/>
      <c r="M28" s="153">
        <f t="shared" si="1"/>
        <v>0</v>
      </c>
      <c r="N28" s="152">
        <f>IF(L28=$W$2, SUM(W$3:W28), IF(L28=$X$2, SUM(X$3:X28), IF(L28=$Y$2, SUM(Y$3:Y28), IF(L28=$Z$2, SUM(Z$3:Z28), IF(L28=$AA$2, SUM(AA$3:AA28), IF(L28=$AB$2, SUM(AB$3:AB28), 0))))))</f>
        <v>0</v>
      </c>
      <c r="O28" s="299"/>
      <c r="P28" s="299"/>
      <c r="Q28" s="299"/>
      <c r="R28" s="299"/>
      <c r="S28" s="299"/>
      <c r="T28" s="299"/>
      <c r="U28" s="26">
        <f t="shared" si="3"/>
        <v>0</v>
      </c>
      <c r="V28" s="26">
        <f t="shared" si="4"/>
        <v>0</v>
      </c>
      <c r="W28">
        <f t="shared" si="6"/>
        <v>0</v>
      </c>
      <c r="X28">
        <f t="shared" si="6"/>
        <v>0</v>
      </c>
      <c r="Y28">
        <f t="shared" si="6"/>
        <v>0</v>
      </c>
      <c r="Z28">
        <f t="shared" si="6"/>
        <v>0</v>
      </c>
      <c r="AA28">
        <f t="shared" si="6"/>
        <v>0</v>
      </c>
      <c r="AB28">
        <f t="shared" si="6"/>
        <v>0</v>
      </c>
    </row>
    <row r="29" spans="1:28" ht="16.5" thickTop="1" thickBot="1" x14ac:dyDescent="0.3">
      <c r="A29" s="148">
        <f t="shared" si="0"/>
        <v>0</v>
      </c>
      <c r="B29" s="299"/>
      <c r="C29" s="299"/>
      <c r="D29" s="299"/>
      <c r="E29" s="299"/>
      <c r="F29" s="299"/>
      <c r="G29" s="299"/>
      <c r="H29" s="299"/>
      <c r="I29" s="303"/>
      <c r="J29" s="299"/>
      <c r="K29" s="299"/>
      <c r="L29" s="304"/>
      <c r="M29" s="153">
        <f t="shared" si="1"/>
        <v>0</v>
      </c>
      <c r="N29" s="152">
        <f>IF(L29=$W$2, SUM(W$3:W29), IF(L29=$X$2, SUM(X$3:X29), IF(L29=$Y$2, SUM(Y$3:Y29), IF(L29=$Z$2, SUM(Z$3:Z29), IF(L29=$AA$2, SUM(AA$3:AA29), IF(L29=$AB$2, SUM(AB$3:AB29), 0))))))</f>
        <v>0</v>
      </c>
      <c r="O29" s="299"/>
      <c r="P29" s="299"/>
      <c r="Q29" s="299"/>
      <c r="R29" s="299"/>
      <c r="S29" s="299"/>
      <c r="T29" s="299"/>
      <c r="U29" s="26">
        <f t="shared" si="3"/>
        <v>0</v>
      </c>
      <c r="V29" s="26">
        <f t="shared" si="4"/>
        <v>0</v>
      </c>
      <c r="W29">
        <f t="shared" si="6"/>
        <v>0</v>
      </c>
      <c r="X29">
        <f t="shared" si="6"/>
        <v>0</v>
      </c>
      <c r="Y29">
        <f t="shared" si="6"/>
        <v>0</v>
      </c>
      <c r="Z29">
        <f t="shared" si="6"/>
        <v>0</v>
      </c>
      <c r="AA29">
        <f t="shared" si="6"/>
        <v>0</v>
      </c>
      <c r="AB29">
        <f t="shared" si="6"/>
        <v>0</v>
      </c>
    </row>
    <row r="30" spans="1:28" ht="16.5" thickTop="1" thickBot="1" x14ac:dyDescent="0.3">
      <c r="A30" s="148">
        <f t="shared" si="0"/>
        <v>0</v>
      </c>
      <c r="B30" s="299"/>
      <c r="C30" s="299"/>
      <c r="D30" s="299"/>
      <c r="E30" s="299"/>
      <c r="F30" s="299"/>
      <c r="G30" s="299"/>
      <c r="H30" s="299"/>
      <c r="I30" s="303"/>
      <c r="J30" s="299"/>
      <c r="K30" s="299"/>
      <c r="L30" s="304"/>
      <c r="M30" s="153">
        <f t="shared" si="1"/>
        <v>0</v>
      </c>
      <c r="N30" s="152">
        <f>IF(L30=$W$2, SUM(W$3:W30), IF(L30=$X$2, SUM(X$3:X30), IF(L30=$Y$2, SUM(Y$3:Y30), IF(L30=$Z$2, SUM(Z$3:Z30), IF(L30=$AA$2, SUM(AA$3:AA30), IF(L30=$AB$2, SUM(AB$3:AB30), 0))))))</f>
        <v>0</v>
      </c>
      <c r="O30" s="299"/>
      <c r="P30" s="299"/>
      <c r="Q30" s="299"/>
      <c r="R30" s="299"/>
      <c r="S30" s="299"/>
      <c r="T30" s="299"/>
      <c r="U30" s="26">
        <f t="shared" si="3"/>
        <v>0</v>
      </c>
      <c r="V30" s="26">
        <f t="shared" si="4"/>
        <v>0</v>
      </c>
      <c r="W30">
        <f t="shared" si="6"/>
        <v>0</v>
      </c>
      <c r="X30">
        <f t="shared" si="6"/>
        <v>0</v>
      </c>
      <c r="Y30">
        <f t="shared" si="6"/>
        <v>0</v>
      </c>
      <c r="Z30">
        <f t="shared" si="6"/>
        <v>0</v>
      </c>
      <c r="AA30">
        <f t="shared" si="6"/>
        <v>0</v>
      </c>
      <c r="AB30">
        <f t="shared" si="6"/>
        <v>0</v>
      </c>
    </row>
    <row r="31" spans="1:28" ht="16.5" thickTop="1" thickBot="1" x14ac:dyDescent="0.3">
      <c r="A31" s="148">
        <f t="shared" si="0"/>
        <v>0</v>
      </c>
      <c r="B31" s="299"/>
      <c r="C31" s="299"/>
      <c r="D31" s="299"/>
      <c r="E31" s="299"/>
      <c r="F31" s="299"/>
      <c r="G31" s="299"/>
      <c r="H31" s="299"/>
      <c r="I31" s="303"/>
      <c r="J31" s="299"/>
      <c r="K31" s="299"/>
      <c r="L31" s="304"/>
      <c r="M31" s="153">
        <f t="shared" si="1"/>
        <v>0</v>
      </c>
      <c r="N31" s="152">
        <f>IF(L31=$W$2, SUM(W$3:W31), IF(L31=$X$2, SUM(X$3:X31), IF(L31=$Y$2, SUM(Y$3:Y31), IF(L31=$Z$2, SUM(Z$3:Z31), IF(L31=$AA$2, SUM(AA$3:AA31), IF(L31=$AB$2, SUM(AB$3:AB31), 0))))))</f>
        <v>0</v>
      </c>
      <c r="O31" s="300"/>
      <c r="P31" s="301"/>
      <c r="Q31" s="301"/>
      <c r="R31" s="301"/>
      <c r="S31" s="302"/>
      <c r="T31" s="302"/>
      <c r="U31" s="26">
        <f t="shared" si="3"/>
        <v>0</v>
      </c>
      <c r="V31" s="26">
        <f t="shared" si="4"/>
        <v>0</v>
      </c>
      <c r="W31">
        <f t="shared" si="6"/>
        <v>0</v>
      </c>
      <c r="X31">
        <f t="shared" si="6"/>
        <v>0</v>
      </c>
      <c r="Y31">
        <f t="shared" si="6"/>
        <v>0</v>
      </c>
      <c r="Z31">
        <f t="shared" si="6"/>
        <v>0</v>
      </c>
      <c r="AA31">
        <f t="shared" si="6"/>
        <v>0</v>
      </c>
      <c r="AB31">
        <f t="shared" si="6"/>
        <v>0</v>
      </c>
    </row>
    <row r="32" spans="1:28" ht="13.5" thickBot="1" x14ac:dyDescent="0.25">
      <c r="A32" s="28">
        <f>R32+U56</f>
        <v>0</v>
      </c>
      <c r="B32" s="37"/>
      <c r="C32" s="37"/>
      <c r="D32" s="37"/>
      <c r="E32" s="37"/>
      <c r="F32" s="37"/>
      <c r="G32" s="38"/>
      <c r="H32" s="37"/>
      <c r="I32" s="47"/>
      <c r="J32" s="52"/>
      <c r="K32" s="37"/>
      <c r="L32" s="37"/>
      <c r="M32" s="37">
        <f>IF(L32=$W$2,#REF!,IF(L32=$X$2,#REF!, IF(L32=$Y$2,#REF!,IF(L32=$Z$2,#REF!,IF(L32=$AA$2,#REF!,IF(L32=$AB$2,#REF!,0))))))</f>
        <v>0</v>
      </c>
      <c r="N32" s="154"/>
      <c r="O32" s="156">
        <f>SUM(O3:O31)</f>
        <v>0</v>
      </c>
      <c r="P32" s="155">
        <f>SUM(P3:P31)</f>
        <v>0</v>
      </c>
      <c r="Q32" s="55">
        <f>SUM(Q3:Q31)</f>
        <v>0</v>
      </c>
      <c r="R32" s="55">
        <f>SUM(R3:R31)</f>
        <v>0</v>
      </c>
      <c r="S32" s="33">
        <f>SUM(S3:S31)</f>
        <v>0</v>
      </c>
      <c r="T32" s="34"/>
      <c r="U32" s="75">
        <f t="shared" ref="U32:AA32" si="7">SUM(U3:U31)</f>
        <v>0</v>
      </c>
      <c r="V32" s="76">
        <f t="shared" si="7"/>
        <v>0</v>
      </c>
      <c r="W32" s="8">
        <f t="shared" si="7"/>
        <v>0</v>
      </c>
      <c r="X32" s="8">
        <f t="shared" si="7"/>
        <v>0</v>
      </c>
      <c r="Y32" s="8">
        <f t="shared" si="7"/>
        <v>0</v>
      </c>
      <c r="Z32" s="8">
        <f t="shared" si="7"/>
        <v>0</v>
      </c>
      <c r="AA32" s="8">
        <f t="shared" si="7"/>
        <v>0</v>
      </c>
      <c r="AB32" s="8">
        <f>SUM(AB2:AB31)</f>
        <v>0</v>
      </c>
    </row>
    <row r="33" spans="1:30" ht="14.25" thickTop="1" thickBot="1" x14ac:dyDescent="0.25">
      <c r="B33" s="40"/>
      <c r="C33" s="40"/>
      <c r="D33" s="40"/>
      <c r="E33" s="40"/>
      <c r="F33" s="40"/>
      <c r="G33" s="41"/>
      <c r="H33" s="40"/>
      <c r="I33" s="39"/>
      <c r="J33" s="42"/>
      <c r="K33" s="40"/>
      <c r="L33" s="43" t="s">
        <v>12</v>
      </c>
      <c r="M33" s="40"/>
      <c r="N33" s="40"/>
      <c r="O33" s="43"/>
      <c r="P33" s="53"/>
      <c r="Q33" s="44">
        <f>R32+U47+U56</f>
        <v>0</v>
      </c>
      <c r="R33" s="44"/>
      <c r="S33" s="32"/>
    </row>
    <row r="34" spans="1:30" ht="15.75" customHeight="1" thickTop="1" thickBot="1" x14ac:dyDescent="0.25">
      <c r="A34" s="36" t="s">
        <v>3</v>
      </c>
      <c r="B34" s="45" t="s">
        <v>1</v>
      </c>
      <c r="C34" s="45" t="s">
        <v>97</v>
      </c>
      <c r="D34" s="45" t="s">
        <v>21</v>
      </c>
      <c r="E34" s="45" t="s">
        <v>22</v>
      </c>
      <c r="F34" s="45" t="s">
        <v>10</v>
      </c>
      <c r="G34" s="48" t="s">
        <v>4</v>
      </c>
      <c r="H34" s="45" t="s">
        <v>98</v>
      </c>
      <c r="I34" s="49" t="s">
        <v>99</v>
      </c>
      <c r="J34" s="50" t="s">
        <v>16</v>
      </c>
      <c r="K34" s="45" t="s">
        <v>15</v>
      </c>
      <c r="L34" s="46" t="s">
        <v>23</v>
      </c>
      <c r="M34" s="350" t="s">
        <v>3</v>
      </c>
      <c r="N34" s="350"/>
      <c r="O34" s="46" t="s">
        <v>0</v>
      </c>
      <c r="P34" s="54" t="s">
        <v>6</v>
      </c>
      <c r="Q34" s="74" t="s">
        <v>5</v>
      </c>
      <c r="R34" s="74" t="s">
        <v>13</v>
      </c>
      <c r="S34" s="57" t="s">
        <v>19</v>
      </c>
      <c r="T34" s="73" t="s">
        <v>29</v>
      </c>
      <c r="U34" s="58" t="s">
        <v>18</v>
      </c>
      <c r="V34" s="58" t="s">
        <v>17</v>
      </c>
    </row>
    <row r="35" spans="1:30" s="99" customFormat="1" ht="16.5" thickTop="1" x14ac:dyDescent="0.25">
      <c r="A35" s="87"/>
      <c r="B35" s="348" t="s">
        <v>25</v>
      </c>
      <c r="C35" s="349"/>
      <c r="D35" s="88"/>
      <c r="E35" s="88"/>
      <c r="F35" s="88"/>
      <c r="G35" s="89"/>
      <c r="H35" s="88"/>
      <c r="I35" s="90"/>
      <c r="J35" s="91"/>
      <c r="K35" s="92"/>
      <c r="L35" s="93"/>
      <c r="M35" s="94"/>
      <c r="N35" s="94"/>
      <c r="O35" s="95"/>
      <c r="P35" s="96">
        <f>SUM(P36:P46)</f>
        <v>0</v>
      </c>
      <c r="Q35" s="96">
        <f t="shared" ref="Q35:R35" si="8">SUM(Q36:Q46)</f>
        <v>0</v>
      </c>
      <c r="R35" s="96">
        <f t="shared" si="8"/>
        <v>0</v>
      </c>
      <c r="S35" s="96">
        <f>SUM(S36:S46)</f>
        <v>0</v>
      </c>
      <c r="T35" s="96"/>
      <c r="U35" s="96">
        <f t="shared" ref="U35:V35" si="9">SUM(U36:U46)</f>
        <v>0</v>
      </c>
      <c r="V35" s="96">
        <f t="shared" si="9"/>
        <v>0</v>
      </c>
      <c r="W35" s="97"/>
      <c r="X35" s="98"/>
      <c r="Y35" s="98"/>
    </row>
    <row r="36" spans="1:30" x14ac:dyDescent="0.2">
      <c r="A36" s="33"/>
      <c r="B36" s="319"/>
      <c r="C36" s="319"/>
      <c r="D36" s="326"/>
      <c r="E36" s="326"/>
      <c r="F36" s="326"/>
      <c r="G36" s="327"/>
      <c r="H36" s="326"/>
      <c r="I36" s="328"/>
      <c r="J36" s="329"/>
      <c r="K36" s="330"/>
      <c r="L36" s="331"/>
      <c r="M36" s="332"/>
      <c r="N36" s="332"/>
      <c r="O36" s="333"/>
      <c r="P36" s="334"/>
      <c r="Q36" s="330"/>
      <c r="R36" s="330"/>
      <c r="S36" s="330"/>
      <c r="T36" s="330"/>
      <c r="U36" s="56">
        <f t="shared" ref="U36:U56" si="10">IF(K36="m", 1,0)</f>
        <v>0</v>
      </c>
      <c r="V36" s="22">
        <f t="shared" ref="V36:V56" si="11">IF(K36="f", 1,0)</f>
        <v>0</v>
      </c>
      <c r="W36" s="12"/>
      <c r="X36" s="27"/>
      <c r="Y36" s="27"/>
    </row>
    <row r="37" spans="1:30" x14ac:dyDescent="0.2">
      <c r="A37" s="33" t="s">
        <v>20</v>
      </c>
      <c r="B37" s="319"/>
      <c r="C37" s="319"/>
      <c r="D37" s="326"/>
      <c r="E37" s="326"/>
      <c r="F37" s="326"/>
      <c r="G37" s="327"/>
      <c r="H37" s="326"/>
      <c r="I37" s="328"/>
      <c r="J37" s="329"/>
      <c r="K37" s="330"/>
      <c r="L37" s="331"/>
      <c r="M37" s="332"/>
      <c r="N37" s="332"/>
      <c r="O37" s="333"/>
      <c r="P37" s="334"/>
      <c r="Q37" s="330"/>
      <c r="R37" s="330"/>
      <c r="S37" s="330"/>
      <c r="T37" s="330"/>
      <c r="U37" s="56">
        <f t="shared" si="10"/>
        <v>0</v>
      </c>
      <c r="V37" s="22">
        <f t="shared" si="11"/>
        <v>0</v>
      </c>
      <c r="W37" s="12"/>
      <c r="X37" s="27"/>
      <c r="Y37" s="27"/>
    </row>
    <row r="38" spans="1:30" x14ac:dyDescent="0.2">
      <c r="A38" s="33"/>
      <c r="B38" s="319"/>
      <c r="C38" s="319"/>
      <c r="D38" s="326"/>
      <c r="E38" s="326"/>
      <c r="F38" s="326"/>
      <c r="G38" s="327"/>
      <c r="H38" s="326"/>
      <c r="I38" s="328"/>
      <c r="J38" s="329"/>
      <c r="K38" s="330"/>
      <c r="L38" s="331"/>
      <c r="M38" s="332"/>
      <c r="N38" s="332"/>
      <c r="O38" s="333"/>
      <c r="P38" s="334"/>
      <c r="Q38" s="330"/>
      <c r="R38" s="330"/>
      <c r="S38" s="330"/>
      <c r="T38" s="330"/>
      <c r="U38" s="56">
        <f t="shared" si="10"/>
        <v>0</v>
      </c>
      <c r="V38" s="22">
        <f t="shared" si="11"/>
        <v>0</v>
      </c>
      <c r="W38" s="12"/>
      <c r="X38" s="27"/>
      <c r="Y38" s="27"/>
    </row>
    <row r="39" spans="1:30" x14ac:dyDescent="0.2">
      <c r="A39" s="33"/>
      <c r="B39" s="319"/>
      <c r="C39" s="319"/>
      <c r="D39" s="306"/>
      <c r="E39" s="306"/>
      <c r="F39" s="308"/>
      <c r="G39" s="327"/>
      <c r="H39" s="306"/>
      <c r="I39" s="310"/>
      <c r="J39" s="311"/>
      <c r="K39" s="312"/>
      <c r="L39" s="313"/>
      <c r="M39" s="314"/>
      <c r="N39" s="314"/>
      <c r="O39" s="315"/>
      <c r="P39" s="316"/>
      <c r="Q39" s="312"/>
      <c r="R39" s="312"/>
      <c r="S39" s="312"/>
      <c r="T39" s="312"/>
      <c r="U39" s="56">
        <f t="shared" si="10"/>
        <v>0</v>
      </c>
      <c r="V39" s="22">
        <f t="shared" si="11"/>
        <v>0</v>
      </c>
      <c r="W39" s="12"/>
      <c r="X39" s="27"/>
      <c r="Y39" s="12"/>
      <c r="Z39" s="2"/>
      <c r="AA39" s="2"/>
      <c r="AB39" s="2"/>
      <c r="AC39" s="2"/>
      <c r="AD39" s="2"/>
    </row>
    <row r="40" spans="1:30" x14ac:dyDescent="0.2">
      <c r="A40" s="33"/>
      <c r="B40" s="319"/>
      <c r="C40" s="319"/>
      <c r="D40" s="306"/>
      <c r="E40" s="306"/>
      <c r="F40" s="308"/>
      <c r="G40" s="327"/>
      <c r="H40" s="306"/>
      <c r="I40" s="310"/>
      <c r="J40" s="311"/>
      <c r="K40" s="312"/>
      <c r="L40" s="313"/>
      <c r="M40" s="314"/>
      <c r="N40" s="314"/>
      <c r="O40" s="315"/>
      <c r="P40" s="316"/>
      <c r="Q40" s="312"/>
      <c r="R40" s="312"/>
      <c r="S40" s="312"/>
      <c r="T40" s="312"/>
      <c r="U40" s="56">
        <f t="shared" si="10"/>
        <v>0</v>
      </c>
      <c r="V40" s="22">
        <f t="shared" si="11"/>
        <v>0</v>
      </c>
      <c r="W40" s="12"/>
      <c r="X40" s="27"/>
      <c r="Y40" s="12"/>
      <c r="Z40" s="2"/>
      <c r="AA40" s="2"/>
      <c r="AB40" s="2"/>
      <c r="AC40" s="2"/>
      <c r="AD40" s="2"/>
    </row>
    <row r="41" spans="1:30" x14ac:dyDescent="0.2">
      <c r="A41" s="33"/>
      <c r="B41" s="319"/>
      <c r="C41" s="319"/>
      <c r="D41" s="306"/>
      <c r="E41" s="306"/>
      <c r="F41" s="306"/>
      <c r="G41" s="318"/>
      <c r="H41" s="306"/>
      <c r="I41" s="310"/>
      <c r="J41" s="311"/>
      <c r="K41" s="312"/>
      <c r="L41" s="313"/>
      <c r="M41" s="314"/>
      <c r="N41" s="314"/>
      <c r="O41" s="315"/>
      <c r="P41" s="316"/>
      <c r="Q41" s="312"/>
      <c r="R41" s="312"/>
      <c r="S41" s="312"/>
      <c r="T41" s="312"/>
      <c r="U41" s="56">
        <f t="shared" si="10"/>
        <v>0</v>
      </c>
      <c r="V41" s="22">
        <f t="shared" si="11"/>
        <v>0</v>
      </c>
      <c r="W41" s="12"/>
      <c r="X41" s="27"/>
      <c r="Y41" s="12"/>
      <c r="Z41" s="2"/>
      <c r="AA41" s="2"/>
      <c r="AB41" s="2"/>
      <c r="AC41" s="2"/>
      <c r="AD41" s="2"/>
    </row>
    <row r="42" spans="1:30" x14ac:dyDescent="0.2">
      <c r="A42" s="33"/>
      <c r="B42" s="319"/>
      <c r="C42" s="319"/>
      <c r="D42" s="306"/>
      <c r="E42" s="306"/>
      <c r="F42" s="308"/>
      <c r="G42" s="309"/>
      <c r="H42" s="306"/>
      <c r="I42" s="310"/>
      <c r="J42" s="311"/>
      <c r="K42" s="312"/>
      <c r="L42" s="313"/>
      <c r="M42" s="314"/>
      <c r="N42" s="314"/>
      <c r="O42" s="315"/>
      <c r="P42" s="316"/>
      <c r="Q42" s="312"/>
      <c r="R42" s="312"/>
      <c r="S42" s="312"/>
      <c r="T42" s="312"/>
      <c r="U42" s="56">
        <f t="shared" si="10"/>
        <v>0</v>
      </c>
      <c r="V42" s="22">
        <f t="shared" si="11"/>
        <v>0</v>
      </c>
      <c r="W42" s="12"/>
      <c r="X42" s="27"/>
      <c r="Y42" s="12"/>
      <c r="Z42" s="2"/>
      <c r="AA42" s="2"/>
      <c r="AB42" s="2"/>
      <c r="AC42" s="2"/>
      <c r="AD42" s="2"/>
    </row>
    <row r="43" spans="1:30" x14ac:dyDescent="0.2">
      <c r="A43" s="33"/>
      <c r="B43" s="319"/>
      <c r="C43" s="319"/>
      <c r="D43" s="306"/>
      <c r="E43" s="306"/>
      <c r="F43" s="306"/>
      <c r="G43" s="318"/>
      <c r="H43" s="306"/>
      <c r="I43" s="310"/>
      <c r="J43" s="311"/>
      <c r="K43" s="312"/>
      <c r="L43" s="313"/>
      <c r="M43" s="314"/>
      <c r="N43" s="314"/>
      <c r="O43" s="315"/>
      <c r="P43" s="316"/>
      <c r="Q43" s="312"/>
      <c r="R43" s="312"/>
      <c r="S43" s="312"/>
      <c r="T43" s="312"/>
      <c r="U43" s="56">
        <f t="shared" si="10"/>
        <v>0</v>
      </c>
      <c r="V43" s="22">
        <f t="shared" si="11"/>
        <v>0</v>
      </c>
      <c r="W43" s="12"/>
      <c r="X43" s="27"/>
      <c r="Y43" s="12"/>
      <c r="Z43" s="2"/>
      <c r="AA43" s="2"/>
      <c r="AB43" s="2"/>
      <c r="AC43" s="2"/>
      <c r="AD43" s="2"/>
    </row>
    <row r="44" spans="1:30" x14ac:dyDescent="0.2">
      <c r="A44" s="33"/>
      <c r="B44" s="319"/>
      <c r="C44" s="319"/>
      <c r="D44" s="306"/>
      <c r="E44" s="306"/>
      <c r="F44" s="306"/>
      <c r="G44" s="318"/>
      <c r="H44" s="306"/>
      <c r="I44" s="310"/>
      <c r="J44" s="311"/>
      <c r="K44" s="312"/>
      <c r="L44" s="313"/>
      <c r="M44" s="314"/>
      <c r="N44" s="314"/>
      <c r="O44" s="315"/>
      <c r="P44" s="316"/>
      <c r="Q44" s="312"/>
      <c r="R44" s="312"/>
      <c r="S44" s="312"/>
      <c r="T44" s="312"/>
      <c r="U44" s="56">
        <f t="shared" si="10"/>
        <v>0</v>
      </c>
      <c r="V44" s="22">
        <f t="shared" si="11"/>
        <v>0</v>
      </c>
      <c r="W44" s="12"/>
      <c r="X44" s="27"/>
      <c r="Y44" s="12"/>
      <c r="Z44" s="2"/>
      <c r="AA44" s="2"/>
      <c r="AB44" s="2"/>
      <c r="AC44" s="2"/>
      <c r="AD44" s="2"/>
    </row>
    <row r="45" spans="1:30" x14ac:dyDescent="0.2">
      <c r="A45" s="33"/>
      <c r="B45" s="319"/>
      <c r="C45" s="319"/>
      <c r="D45" s="306"/>
      <c r="E45" s="306"/>
      <c r="F45" s="308"/>
      <c r="G45" s="309"/>
      <c r="H45" s="306"/>
      <c r="I45" s="310"/>
      <c r="J45" s="311"/>
      <c r="K45" s="312"/>
      <c r="L45" s="313"/>
      <c r="M45" s="314"/>
      <c r="N45" s="314"/>
      <c r="O45" s="315"/>
      <c r="P45" s="316"/>
      <c r="Q45" s="312"/>
      <c r="R45" s="312"/>
      <c r="S45" s="312"/>
      <c r="T45" s="312"/>
      <c r="U45" s="56">
        <f t="shared" si="10"/>
        <v>0</v>
      </c>
      <c r="V45" s="22">
        <f t="shared" si="11"/>
        <v>0</v>
      </c>
      <c r="W45" s="12"/>
      <c r="X45" s="27"/>
      <c r="Y45" s="12"/>
      <c r="Z45" s="2"/>
      <c r="AA45" s="2"/>
      <c r="AB45" s="2"/>
      <c r="AC45" s="2"/>
      <c r="AD45" s="2"/>
    </row>
    <row r="46" spans="1:30" x14ac:dyDescent="0.2">
      <c r="A46" s="33"/>
      <c r="B46" s="319"/>
      <c r="C46" s="319"/>
      <c r="D46" s="306"/>
      <c r="E46" s="306"/>
      <c r="F46" s="308"/>
      <c r="G46" s="309"/>
      <c r="H46" s="306"/>
      <c r="I46" s="310"/>
      <c r="J46" s="311"/>
      <c r="K46" s="312"/>
      <c r="L46" s="313"/>
      <c r="M46" s="314"/>
      <c r="N46" s="314"/>
      <c r="O46" s="315"/>
      <c r="P46" s="316"/>
      <c r="Q46" s="312"/>
      <c r="R46" s="312"/>
      <c r="S46" s="312"/>
      <c r="T46" s="312"/>
      <c r="U46" s="56">
        <f t="shared" si="10"/>
        <v>0</v>
      </c>
      <c r="V46" s="22">
        <f t="shared" si="11"/>
        <v>0</v>
      </c>
      <c r="W46" s="12"/>
      <c r="X46" s="27"/>
      <c r="Y46" s="12"/>
      <c r="Z46" s="2"/>
      <c r="AA46" s="2"/>
      <c r="AB46" s="2"/>
      <c r="AC46" s="2"/>
      <c r="AD46" s="2"/>
    </row>
    <row r="47" spans="1:30" s="99" customFormat="1" ht="15.75" x14ac:dyDescent="0.25">
      <c r="A47" s="100"/>
      <c r="B47" s="348" t="s">
        <v>26</v>
      </c>
      <c r="C47" s="349"/>
      <c r="D47" s="101"/>
      <c r="E47" s="101"/>
      <c r="F47" s="101"/>
      <c r="G47" s="102"/>
      <c r="H47" s="101"/>
      <c r="I47" s="103"/>
      <c r="J47" s="104"/>
      <c r="K47" s="105"/>
      <c r="L47" s="106"/>
      <c r="M47" s="107"/>
      <c r="N47" s="107"/>
      <c r="O47" s="100"/>
      <c r="P47" s="86">
        <f>SUM(P48:P56)</f>
        <v>0</v>
      </c>
      <c r="Q47" s="86">
        <f t="shared" ref="Q47:S47" si="12">SUM(Q48:Q56)</f>
        <v>0</v>
      </c>
      <c r="R47" s="86">
        <f t="shared" si="12"/>
        <v>0</v>
      </c>
      <c r="S47" s="86">
        <f t="shared" si="12"/>
        <v>0</v>
      </c>
      <c r="T47" s="86"/>
      <c r="U47" s="86">
        <f t="shared" ref="U47" si="13">SUM(U48:U56)</f>
        <v>0</v>
      </c>
      <c r="V47" s="86">
        <f t="shared" ref="V47" si="14">SUM(V48:V56)</f>
        <v>0</v>
      </c>
      <c r="W47" s="97"/>
      <c r="X47" s="98"/>
      <c r="Y47" s="97"/>
      <c r="Z47" s="51"/>
      <c r="AA47" s="51"/>
      <c r="AB47" s="51"/>
      <c r="AC47" s="51"/>
      <c r="AD47" s="51"/>
    </row>
    <row r="48" spans="1:30" x14ac:dyDescent="0.2">
      <c r="A48" s="33" t="s">
        <v>20</v>
      </c>
      <c r="B48" s="305"/>
      <c r="C48" s="305"/>
      <c r="D48" s="306"/>
      <c r="E48" s="307"/>
      <c r="F48" s="308"/>
      <c r="G48" s="309"/>
      <c r="H48" s="306"/>
      <c r="I48" s="310"/>
      <c r="J48" s="311"/>
      <c r="K48" s="312"/>
      <c r="L48" s="313"/>
      <c r="M48" s="314"/>
      <c r="N48" s="314"/>
      <c r="O48" s="315"/>
      <c r="P48" s="316"/>
      <c r="Q48" s="312"/>
      <c r="R48" s="312"/>
      <c r="S48" s="312"/>
      <c r="T48" s="312"/>
      <c r="U48" s="56">
        <f t="shared" si="10"/>
        <v>0</v>
      </c>
      <c r="V48" s="22">
        <f t="shared" si="11"/>
        <v>0</v>
      </c>
      <c r="W48" s="12"/>
      <c r="X48" s="27"/>
      <c r="Y48" s="12"/>
      <c r="Z48" s="2"/>
      <c r="AA48" s="2"/>
      <c r="AB48" s="2"/>
      <c r="AC48" s="2"/>
      <c r="AD48" s="2"/>
    </row>
    <row r="49" spans="1:30" x14ac:dyDescent="0.2">
      <c r="A49" s="33" t="s">
        <v>20</v>
      </c>
      <c r="B49" s="305"/>
      <c r="C49" s="305"/>
      <c r="D49" s="306"/>
      <c r="E49" s="317"/>
      <c r="F49" s="308"/>
      <c r="G49" s="309"/>
      <c r="H49" s="306"/>
      <c r="I49" s="310"/>
      <c r="J49" s="311"/>
      <c r="K49" s="312"/>
      <c r="L49" s="313"/>
      <c r="M49" s="314"/>
      <c r="N49" s="314"/>
      <c r="O49" s="315"/>
      <c r="P49" s="316"/>
      <c r="Q49" s="312"/>
      <c r="R49" s="312"/>
      <c r="S49" s="312"/>
      <c r="T49" s="312"/>
      <c r="U49" s="56">
        <f t="shared" si="10"/>
        <v>0</v>
      </c>
      <c r="V49" s="22">
        <f t="shared" si="11"/>
        <v>0</v>
      </c>
      <c r="W49" s="12"/>
      <c r="X49" s="27"/>
      <c r="Y49" s="12"/>
      <c r="Z49" s="2"/>
      <c r="AA49" s="2"/>
      <c r="AB49" s="2"/>
      <c r="AC49" s="2"/>
      <c r="AD49" s="2"/>
    </row>
    <row r="50" spans="1:30" x14ac:dyDescent="0.2">
      <c r="A50" s="33"/>
      <c r="B50" s="305"/>
      <c r="C50" s="305"/>
      <c r="D50" s="306"/>
      <c r="E50" s="317"/>
      <c r="F50" s="308"/>
      <c r="G50" s="309"/>
      <c r="H50" s="306"/>
      <c r="I50" s="310"/>
      <c r="J50" s="311"/>
      <c r="K50" s="312"/>
      <c r="L50" s="313"/>
      <c r="M50" s="314"/>
      <c r="N50" s="314"/>
      <c r="O50" s="315"/>
      <c r="P50" s="316"/>
      <c r="Q50" s="312"/>
      <c r="R50" s="312"/>
      <c r="S50" s="312"/>
      <c r="T50" s="312"/>
      <c r="U50" s="56">
        <f t="shared" si="10"/>
        <v>0</v>
      </c>
      <c r="V50" s="22">
        <f t="shared" si="11"/>
        <v>0</v>
      </c>
      <c r="W50" s="12"/>
      <c r="X50" s="27"/>
      <c r="Y50" s="12"/>
      <c r="Z50" s="2"/>
      <c r="AA50" s="2"/>
      <c r="AB50" s="2"/>
      <c r="AC50" s="2"/>
      <c r="AD50" s="2"/>
    </row>
    <row r="51" spans="1:30" x14ac:dyDescent="0.2">
      <c r="A51" s="33"/>
      <c r="B51" s="305"/>
      <c r="C51" s="305"/>
      <c r="D51" s="306"/>
      <c r="E51" s="317"/>
      <c r="F51" s="306"/>
      <c r="G51" s="318"/>
      <c r="H51" s="306"/>
      <c r="I51" s="310"/>
      <c r="J51" s="311"/>
      <c r="K51" s="312"/>
      <c r="L51" s="313"/>
      <c r="M51" s="314"/>
      <c r="N51" s="314"/>
      <c r="O51" s="315"/>
      <c r="P51" s="316"/>
      <c r="Q51" s="312"/>
      <c r="R51" s="312"/>
      <c r="S51" s="312"/>
      <c r="T51" s="312"/>
      <c r="U51" s="56">
        <f t="shared" si="10"/>
        <v>0</v>
      </c>
      <c r="V51" s="22">
        <f t="shared" si="11"/>
        <v>0</v>
      </c>
      <c r="W51" s="12"/>
      <c r="X51" s="27"/>
      <c r="Y51" s="12"/>
      <c r="Z51" s="2"/>
      <c r="AA51" s="2"/>
      <c r="AB51" s="2"/>
      <c r="AC51" s="2"/>
      <c r="AD51" s="2"/>
    </row>
    <row r="52" spans="1:30" x14ac:dyDescent="0.2">
      <c r="A52" s="33"/>
      <c r="B52" s="319"/>
      <c r="C52" s="319"/>
      <c r="D52" s="306"/>
      <c r="E52" s="317"/>
      <c r="F52" s="308"/>
      <c r="G52" s="309"/>
      <c r="H52" s="306"/>
      <c r="I52" s="310"/>
      <c r="J52" s="311"/>
      <c r="K52" s="312"/>
      <c r="L52" s="313"/>
      <c r="M52" s="314"/>
      <c r="N52" s="314"/>
      <c r="O52" s="315"/>
      <c r="P52" s="316"/>
      <c r="Q52" s="312"/>
      <c r="R52" s="312"/>
      <c r="S52" s="312"/>
      <c r="T52" s="312"/>
      <c r="U52" s="56">
        <f t="shared" si="10"/>
        <v>0</v>
      </c>
      <c r="V52" s="22">
        <f t="shared" si="11"/>
        <v>0</v>
      </c>
      <c r="W52" s="12"/>
      <c r="X52" s="27"/>
      <c r="Y52" s="12"/>
      <c r="Z52" s="2"/>
      <c r="AA52" s="2"/>
      <c r="AB52" s="2"/>
      <c r="AC52" s="2"/>
      <c r="AD52" s="2"/>
    </row>
    <row r="53" spans="1:30" x14ac:dyDescent="0.2">
      <c r="A53" s="33"/>
      <c r="B53" s="305"/>
      <c r="C53" s="305"/>
      <c r="D53" s="306"/>
      <c r="E53" s="317"/>
      <c r="F53" s="308"/>
      <c r="G53" s="309"/>
      <c r="H53" s="306"/>
      <c r="I53" s="310"/>
      <c r="J53" s="311"/>
      <c r="K53" s="312"/>
      <c r="L53" s="313"/>
      <c r="M53" s="314"/>
      <c r="N53" s="314"/>
      <c r="O53" s="315"/>
      <c r="P53" s="316"/>
      <c r="Q53" s="312"/>
      <c r="R53" s="312"/>
      <c r="S53" s="312"/>
      <c r="T53" s="312"/>
      <c r="U53" s="56">
        <f t="shared" si="10"/>
        <v>0</v>
      </c>
      <c r="V53" s="22">
        <f t="shared" si="11"/>
        <v>0</v>
      </c>
      <c r="W53" s="12"/>
      <c r="X53" s="27"/>
      <c r="Y53" s="27"/>
    </row>
    <row r="54" spans="1:30" x14ac:dyDescent="0.2">
      <c r="A54" s="33"/>
      <c r="B54" s="305"/>
      <c r="C54" s="305"/>
      <c r="D54" s="306"/>
      <c r="E54" s="317"/>
      <c r="F54" s="306"/>
      <c r="G54" s="318"/>
      <c r="H54" s="306"/>
      <c r="I54" s="310"/>
      <c r="J54" s="311"/>
      <c r="K54" s="312"/>
      <c r="L54" s="313"/>
      <c r="M54" s="314"/>
      <c r="N54" s="314"/>
      <c r="O54" s="315"/>
      <c r="P54" s="316"/>
      <c r="Q54" s="312"/>
      <c r="R54" s="312"/>
      <c r="S54" s="312"/>
      <c r="T54" s="312"/>
      <c r="U54" s="56">
        <f t="shared" si="10"/>
        <v>0</v>
      </c>
      <c r="V54" s="22">
        <f t="shared" si="11"/>
        <v>0</v>
      </c>
      <c r="W54" s="12"/>
      <c r="X54" s="27"/>
      <c r="Y54" s="27"/>
    </row>
    <row r="55" spans="1:30" ht="13.5" thickBot="1" x14ac:dyDescent="0.25">
      <c r="A55" s="33"/>
      <c r="B55" s="305"/>
      <c r="C55" s="305"/>
      <c r="D55" s="306"/>
      <c r="E55" s="320"/>
      <c r="F55" s="308"/>
      <c r="G55" s="309"/>
      <c r="H55" s="306"/>
      <c r="I55" s="310"/>
      <c r="J55" s="311"/>
      <c r="K55" s="312"/>
      <c r="L55" s="313"/>
      <c r="M55" s="314"/>
      <c r="N55" s="314"/>
      <c r="O55" s="315"/>
      <c r="P55" s="316"/>
      <c r="Q55" s="312"/>
      <c r="R55" s="312"/>
      <c r="S55" s="312"/>
      <c r="T55" s="312"/>
      <c r="U55" s="56">
        <f t="shared" si="10"/>
        <v>0</v>
      </c>
      <c r="V55" s="22">
        <f t="shared" si="11"/>
        <v>0</v>
      </c>
      <c r="W55" s="12"/>
      <c r="X55" s="27"/>
      <c r="Y55" s="27"/>
    </row>
    <row r="56" spans="1:30" ht="13.5" thickBot="1" x14ac:dyDescent="0.25">
      <c r="A56" s="33"/>
      <c r="B56" s="321"/>
      <c r="C56" s="321"/>
      <c r="D56" s="322"/>
      <c r="E56" s="323"/>
      <c r="F56" s="324"/>
      <c r="G56" s="318"/>
      <c r="H56" s="306"/>
      <c r="I56" s="310"/>
      <c r="J56" s="311"/>
      <c r="K56" s="312"/>
      <c r="L56" s="313"/>
      <c r="M56" s="314"/>
      <c r="N56" s="314"/>
      <c r="O56" s="325"/>
      <c r="P56" s="316"/>
      <c r="Q56" s="312"/>
      <c r="R56" s="312"/>
      <c r="S56" s="312"/>
      <c r="T56" s="312"/>
      <c r="U56" s="56">
        <f t="shared" si="10"/>
        <v>0</v>
      </c>
      <c r="V56" s="22">
        <f t="shared" si="11"/>
        <v>0</v>
      </c>
      <c r="W56" s="12"/>
      <c r="X56" s="27"/>
      <c r="Y56" s="27"/>
    </row>
    <row r="57" spans="1:30" ht="13.5" thickBot="1" x14ac:dyDescent="0.25">
      <c r="A57" s="22"/>
      <c r="B57" s="12"/>
      <c r="C57" s="12"/>
      <c r="D57" s="108"/>
      <c r="E57" s="109"/>
      <c r="F57" s="108"/>
      <c r="G57" s="110"/>
      <c r="H57" s="108"/>
      <c r="I57" s="111"/>
      <c r="J57" s="112"/>
      <c r="K57" s="24"/>
      <c r="L57" s="24"/>
      <c r="M57" s="24"/>
      <c r="N57" s="24"/>
      <c r="O57" s="157">
        <f>SUM(O36:O56)</f>
        <v>0</v>
      </c>
      <c r="P57" s="24"/>
      <c r="Q57" s="24"/>
      <c r="R57" s="24"/>
      <c r="S57" s="24"/>
      <c r="T57" s="24"/>
      <c r="U57" s="56"/>
      <c r="V57" s="22"/>
      <c r="W57" s="12"/>
      <c r="X57" s="27"/>
      <c r="Y57" s="27"/>
    </row>
    <row r="58" spans="1:30" s="125" customFormat="1" ht="18.75" thickBot="1" x14ac:dyDescent="0.3">
      <c r="A58" s="113"/>
      <c r="B58" s="114" t="s">
        <v>45</v>
      </c>
      <c r="C58" s="115"/>
      <c r="D58" s="116"/>
      <c r="E58" s="117"/>
      <c r="F58" s="116"/>
      <c r="G58" s="118"/>
      <c r="H58" s="116"/>
      <c r="I58" s="119"/>
      <c r="J58" s="120"/>
      <c r="K58" s="121"/>
      <c r="L58" s="121"/>
      <c r="M58" s="121"/>
      <c r="N58" s="121"/>
      <c r="O58" s="122"/>
      <c r="P58" s="126">
        <f>P35+P47</f>
        <v>0</v>
      </c>
      <c r="Q58" s="126">
        <f t="shared" ref="Q58:V58" si="15">Q35+Q47</f>
        <v>0</v>
      </c>
      <c r="R58" s="126">
        <f t="shared" si="15"/>
        <v>0</v>
      </c>
      <c r="S58" s="126">
        <f t="shared" si="15"/>
        <v>0</v>
      </c>
      <c r="T58" s="126">
        <f t="shared" si="15"/>
        <v>0</v>
      </c>
      <c r="U58" s="126">
        <f t="shared" si="15"/>
        <v>0</v>
      </c>
      <c r="V58" s="126">
        <f t="shared" si="15"/>
        <v>0</v>
      </c>
      <c r="W58" s="123"/>
      <c r="X58" s="124"/>
      <c r="Y58" s="124"/>
    </row>
    <row r="59" spans="1:30" x14ac:dyDescent="0.2">
      <c r="R59" s="35"/>
    </row>
  </sheetData>
  <sortState ref="A3:AC33">
    <sortCondition ref="C3:C33"/>
    <sortCondition ref="D3:D33"/>
    <sortCondition ref="I3:I33"/>
  </sortState>
  <mergeCells count="4">
    <mergeCell ref="B47:C47"/>
    <mergeCell ref="M2:N2"/>
    <mergeCell ref="B35:C35"/>
    <mergeCell ref="M34:N34"/>
  </mergeCells>
  <phoneticPr fontId="0" type="noConversion"/>
  <conditionalFormatting sqref="O3:O31 P3:T30 B3:L31">
    <cfRule type="expression" dxfId="7" priority="103" stopIfTrue="1">
      <formula>IF($L3=$AB$2,1,0)</formula>
    </cfRule>
    <cfRule type="expression" dxfId="6" priority="104" stopIfTrue="1">
      <formula>IF($L3=$AA$2,1,0)</formula>
    </cfRule>
    <cfRule type="expression" dxfId="5" priority="105" stopIfTrue="1">
      <formula>IF($L3=$Z$2,1,0)</formula>
    </cfRule>
    <cfRule type="expression" dxfId="4" priority="106" stopIfTrue="1">
      <formula>IF($L3=$Y$2,1,0)</formula>
    </cfRule>
    <cfRule type="expression" dxfId="3" priority="107" stopIfTrue="1">
      <formula>IF($L3=$X$2,1,0)</formula>
    </cfRule>
    <cfRule type="expression" dxfId="2" priority="108" stopIfTrue="1">
      <formula>IF($L3=$W$2,1,0)</formula>
    </cfRule>
  </conditionalFormatting>
  <pageMargins left="0.74803149606299213" right="0.74803149606299213" top="0.98425196850393704" bottom="0.98425196850393704" header="0.51181102362204722" footer="0.51181102362204722"/>
  <pageSetup paperSize="9" scale="66" orientation="landscape" horizontalDpi="300" verticalDpi="300" r:id="rId1"/>
  <headerFooter alignWithMargins="0"/>
  <rowBreaks count="1" manualBreakCount="1">
    <brk id="33" max="12" man="1"/>
  </rowBreaks>
  <ignoredErrors>
    <ignoredError sqref="U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2"/>
  <sheetViews>
    <sheetView zoomScaleNormal="100" zoomScaleSheetLayoutView="75" workbookViewId="0"/>
  </sheetViews>
  <sheetFormatPr defaultColWidth="8.85546875" defaultRowHeight="12.75" x14ac:dyDescent="0.2"/>
  <cols>
    <col min="1" max="1" width="4.85546875" bestFit="1" customWidth="1"/>
    <col min="2" max="8" width="15.7109375" style="3" customWidth="1"/>
  </cols>
  <sheetData>
    <row r="1" spans="1:8" s="19" customFormat="1" ht="26.25" thickBot="1" x14ac:dyDescent="0.4">
      <c r="B1" s="370" t="s">
        <v>100</v>
      </c>
      <c r="C1" s="370"/>
      <c r="D1" s="371" t="s">
        <v>101</v>
      </c>
      <c r="E1" s="371"/>
      <c r="F1" s="374" t="s">
        <v>102</v>
      </c>
      <c r="G1" s="374"/>
    </row>
    <row r="2" spans="1:8" ht="14.25" thickTop="1" thickBot="1" x14ac:dyDescent="0.25">
      <c r="A2" s="6"/>
      <c r="B2" s="365">
        <v>1</v>
      </c>
      <c r="C2" s="366"/>
      <c r="D2" s="365">
        <v>2</v>
      </c>
      <c r="E2" s="366"/>
      <c r="F2" s="375">
        <v>3</v>
      </c>
      <c r="G2" s="360"/>
    </row>
    <row r="3" spans="1:8" ht="16.5" customHeight="1" thickTop="1" x14ac:dyDescent="0.2">
      <c r="A3" s="6"/>
      <c r="B3" s="367" t="s">
        <v>2</v>
      </c>
      <c r="C3" s="353" t="s">
        <v>1</v>
      </c>
      <c r="D3" s="367" t="s">
        <v>2</v>
      </c>
      <c r="E3" s="353" t="s">
        <v>1</v>
      </c>
      <c r="F3" s="367" t="s">
        <v>2</v>
      </c>
      <c r="G3" s="353" t="s">
        <v>1</v>
      </c>
    </row>
    <row r="4" spans="1:8" ht="13.5" customHeight="1" thickBot="1" x14ac:dyDescent="0.25">
      <c r="A4" s="7"/>
      <c r="B4" s="368"/>
      <c r="C4" s="354"/>
      <c r="D4" s="368"/>
      <c r="E4" s="354"/>
      <c r="F4" s="368"/>
      <c r="G4" s="354"/>
    </row>
    <row r="5" spans="1:8" ht="13.5" thickTop="1" x14ac:dyDescent="0.2">
      <c r="A5" s="16">
        <v>1</v>
      </c>
      <c r="B5" s="20" t="e">
        <f>VLOOKUP((B$2+$A5/100), Attendees!$A$3:$C$31, 3, 0)</f>
        <v>#N/A</v>
      </c>
      <c r="C5" s="21" t="e">
        <f>VLOOKUP((B$2+$A5/100), Attendees!$A$3:$C$31, 2, 0)</f>
        <v>#N/A</v>
      </c>
      <c r="D5" s="71" t="e">
        <f>VLOOKUP((D$2+$A5/100), Attendees!$A$3:$C$31, 3, 0)</f>
        <v>#N/A</v>
      </c>
      <c r="E5" s="72" t="e">
        <f>VLOOKUP((D$2+$A5/100), Attendees!$A$3:$C$31, 2, 0)</f>
        <v>#N/A</v>
      </c>
      <c r="F5" s="71" t="e">
        <f>VLOOKUP((F$2+$A5/100), Attendees!$A$3:$C$31, 3, 0)</f>
        <v>#N/A</v>
      </c>
      <c r="G5" s="72" t="e">
        <f>VLOOKUP((F$2+$A5/100), Attendees!$A$3:$C$31, 2, 0)</f>
        <v>#N/A</v>
      </c>
    </row>
    <row r="6" spans="1:8" x14ac:dyDescent="0.2">
      <c r="A6" s="17">
        <v>2</v>
      </c>
      <c r="B6" s="20" t="e">
        <f>VLOOKUP((B$2+$A6/100), Attendees!$A$3:$C$31, 3, 0)</f>
        <v>#N/A</v>
      </c>
      <c r="C6" s="21" t="e">
        <f>VLOOKUP((B$2+$A6/100), Attendees!$A$3:$C$31, 2, 0)</f>
        <v>#N/A</v>
      </c>
      <c r="D6" s="71" t="e">
        <f>VLOOKUP((D$2+$A6/100), Attendees!$A$3:$C$31, 3, 0)</f>
        <v>#N/A</v>
      </c>
      <c r="E6" s="72" t="e">
        <f>VLOOKUP((D$2+$A6/100), Attendees!$A$3:$C$31, 2, 0)</f>
        <v>#N/A</v>
      </c>
      <c r="F6" s="71" t="e">
        <f>VLOOKUP((F$2+$A6/100), Attendees!$A$3:$C$31, 3, 0)</f>
        <v>#N/A</v>
      </c>
      <c r="G6" s="72" t="e">
        <f>VLOOKUP((F$2+$A6/100), Attendees!$A$3:$C$31, 2, 0)</f>
        <v>#N/A</v>
      </c>
    </row>
    <row r="7" spans="1:8" x14ac:dyDescent="0.2">
      <c r="A7" s="17">
        <v>3</v>
      </c>
      <c r="B7" s="20" t="e">
        <f>VLOOKUP((B$2+$A7/100), Attendees!$A$3:$C$31, 3, 0)</f>
        <v>#N/A</v>
      </c>
      <c r="C7" s="21" t="e">
        <f>VLOOKUP((B$2+$A7/100), Attendees!$A$3:$C$31, 2, 0)</f>
        <v>#N/A</v>
      </c>
      <c r="D7" s="71" t="e">
        <f>VLOOKUP((D$2+$A7/100), Attendees!$A$3:$C$31, 3, 0)</f>
        <v>#N/A</v>
      </c>
      <c r="E7" s="72" t="e">
        <f>VLOOKUP((D$2+$A7/100), Attendees!$A$3:$C$31, 2, 0)</f>
        <v>#N/A</v>
      </c>
      <c r="F7" s="71" t="e">
        <f>VLOOKUP((F$2+$A7/100), Attendees!$A$3:$C$31, 3, 0)</f>
        <v>#N/A</v>
      </c>
      <c r="G7" s="72" t="e">
        <f>VLOOKUP((F$2+$A7/100), Attendees!$A$3:$C$31, 2, 0)</f>
        <v>#N/A</v>
      </c>
    </row>
    <row r="8" spans="1:8" x14ac:dyDescent="0.2">
      <c r="A8" s="17">
        <v>4</v>
      </c>
      <c r="B8" s="20" t="e">
        <f>VLOOKUP((B$2+$A8/100), Attendees!$A$3:$C$31, 3, 0)</f>
        <v>#N/A</v>
      </c>
      <c r="C8" s="21" t="e">
        <f>VLOOKUP((B$2+$A8/100), Attendees!$A$3:$C$31, 2, 0)</f>
        <v>#N/A</v>
      </c>
      <c r="D8" s="71" t="e">
        <f>VLOOKUP((D$2+$A8/100), Attendees!$A$3:$C$31, 3, 0)</f>
        <v>#N/A</v>
      </c>
      <c r="E8" s="72" t="e">
        <f>VLOOKUP((D$2+$A8/100), Attendees!$A$3:$C$31, 2, 0)</f>
        <v>#N/A</v>
      </c>
      <c r="F8" s="71" t="e">
        <f>VLOOKUP((F$2+$A8/100), Attendees!$A$3:$C$31, 3, 0)</f>
        <v>#N/A</v>
      </c>
      <c r="G8" s="72" t="e">
        <f>VLOOKUP((F$2+$A8/100), Attendees!$A$3:$C$31, 2, 0)</f>
        <v>#N/A</v>
      </c>
    </row>
    <row r="9" spans="1:8" x14ac:dyDescent="0.2">
      <c r="A9" s="17">
        <v>5</v>
      </c>
      <c r="B9" s="60" t="e">
        <f>VLOOKUP((B$2+$A9/100), Attendees!$A$3:$C$31, 3, 0)</f>
        <v>#N/A</v>
      </c>
      <c r="C9" s="59" t="e">
        <f>VLOOKUP((B$2+$A9/100), Attendees!$A$3:$C$31, 2, 0)</f>
        <v>#N/A</v>
      </c>
      <c r="D9" s="71" t="e">
        <f>VLOOKUP((D$2+$A9/100), Attendees!$A$3:$C$31, 3, 0)</f>
        <v>#N/A</v>
      </c>
      <c r="E9" s="72" t="e">
        <f>VLOOKUP((D$2+$A9/100), Attendees!$A$3:$C$31, 2, 0)</f>
        <v>#N/A</v>
      </c>
      <c r="F9" s="71" t="e">
        <f>VLOOKUP((F$2+$A9/100), Attendees!$A$3:$C$31, 3, 0)</f>
        <v>#N/A</v>
      </c>
      <c r="G9" s="72" t="e">
        <f>VLOOKUP((F$2+$A9/100), Attendees!$A$3:$C$31, 2, 0)</f>
        <v>#N/A</v>
      </c>
    </row>
    <row r="10" spans="1:8" x14ac:dyDescent="0.2">
      <c r="A10" s="17">
        <v>6</v>
      </c>
      <c r="B10" s="20" t="e">
        <f>VLOOKUP((B$2+$A10/100), Attendees!$A$3:$C$31, 3, 0)</f>
        <v>#N/A</v>
      </c>
      <c r="C10" s="21" t="e">
        <f>VLOOKUP((B$2+$A10/100), Attendees!$A$3:$C$31, 2, 0)</f>
        <v>#N/A</v>
      </c>
      <c r="D10" s="71" t="e">
        <f>VLOOKUP((D$2+$A10/100), Attendees!$A$3:$C$31, 3, 0)</f>
        <v>#N/A</v>
      </c>
      <c r="E10" s="72" t="e">
        <f>VLOOKUP((D$2+$A10/100), Attendees!$A$3:$C$31, 2, 0)</f>
        <v>#N/A</v>
      </c>
      <c r="F10" s="71" t="e">
        <f>VLOOKUP((F$2+$A10/100), Attendees!$A$3:$C$31, 3, 0)</f>
        <v>#N/A</v>
      </c>
      <c r="G10" s="72" t="e">
        <f>VLOOKUP((F$2+$A10/100), Attendees!$A$3:$C$31, 2, 0)</f>
        <v>#N/A</v>
      </c>
    </row>
    <row r="11" spans="1:8" hidden="1" x14ac:dyDescent="0.2">
      <c r="A11" s="17">
        <v>7</v>
      </c>
      <c r="B11" s="20" t="e">
        <f>VLOOKUP((B$2+$A11/100), Attendees!$A$3:$C$31, 3, 0)</f>
        <v>#N/A</v>
      </c>
      <c r="C11" s="21" t="e">
        <f>VLOOKUP((B$2+$A11/100), Attendees!$A$3:$C$31, 2, 0)</f>
        <v>#N/A</v>
      </c>
      <c r="D11" s="14" t="e">
        <f>VLOOKUP((D$2+$A11/100), Attendees!$A$3:$C$31, 3, 0)</f>
        <v>#N/A</v>
      </c>
      <c r="E11" s="15" t="e">
        <f>VLOOKUP((D$2+$A11/100), Attendees!$A$3:$C$31, 2, 0)</f>
        <v>#N/A</v>
      </c>
      <c r="F11" s="14" t="e">
        <f>VLOOKUP((F$2+$A11/100), Attendees!$A$3:$C$31, 3, 0)</f>
        <v>#N/A</v>
      </c>
      <c r="G11" s="15" t="e">
        <f>VLOOKUP((F$2+$A11/100), Attendees!$A$3:$C$31, 2, 0)</f>
        <v>#N/A</v>
      </c>
    </row>
    <row r="12" spans="1:8" ht="12" hidden="1" customHeight="1" x14ac:dyDescent="0.2">
      <c r="A12" s="17">
        <v>8</v>
      </c>
      <c r="B12" s="20" t="e">
        <f>VLOOKUP((B$2+$A12/100), Attendees!$A$3:$C$31, 3, 0)</f>
        <v>#N/A</v>
      </c>
      <c r="C12" s="21" t="e">
        <f>VLOOKUP((B$2+$A12/100), Attendees!$A$3:$C$31, 2, 0)</f>
        <v>#N/A</v>
      </c>
      <c r="D12" s="14" t="e">
        <f>VLOOKUP((D$2+$A12/100), Attendees!$A$3:$C$31, 3, 0)</f>
        <v>#N/A</v>
      </c>
      <c r="E12" s="15" t="e">
        <f>VLOOKUP((D$2+$A12/100), Attendees!$A$3:$C$31, 2, 0)</f>
        <v>#N/A</v>
      </c>
      <c r="F12" s="14" t="e">
        <f>VLOOKUP((F$2+$A12/100), Attendees!$A$3:$C$31, 3, 0)</f>
        <v>#N/A</v>
      </c>
      <c r="G12" s="15" t="e">
        <f>VLOOKUP((F$2+$A12/100), Attendees!$A$3:$C$31, 2, 0)</f>
        <v>#N/A</v>
      </c>
    </row>
    <row r="13" spans="1:8" ht="0.75" customHeight="1" x14ac:dyDescent="0.2">
      <c r="A13" s="17">
        <v>9</v>
      </c>
      <c r="B13" s="20" t="e">
        <f>VLOOKUP((B$2+$A13/100), Attendees!$A$3:$C$31, 3, 0)</f>
        <v>#N/A</v>
      </c>
      <c r="C13" s="15" t="e">
        <f>VLOOKUP((B$2+$A13/100), Attendees!$A$3:$C$31, 2, 0)</f>
        <v>#N/A</v>
      </c>
      <c r="D13" s="14" t="e">
        <f>VLOOKUP((D$2+$A13/100), Attendees!$A$3:$C$31, 3, 0)</f>
        <v>#N/A</v>
      </c>
      <c r="E13" s="15" t="e">
        <f>VLOOKUP((D$2+$A13/100), Attendees!$A$3:$C$31, 2, 0)</f>
        <v>#N/A</v>
      </c>
      <c r="F13" s="14" t="e">
        <f>VLOOKUP((F$2+$A13/100), Attendees!$A$3:$C$31, 3, 0)</f>
        <v>#N/A</v>
      </c>
      <c r="G13" s="15" t="e">
        <f>VLOOKUP((F$2+$A13/100), Attendees!$A$3:$C$31, 2, 0)</f>
        <v>#N/A</v>
      </c>
    </row>
    <row r="14" spans="1:8" x14ac:dyDescent="0.2">
      <c r="A14" s="5"/>
      <c r="B14" s="22"/>
      <c r="C14" s="22"/>
      <c r="D14" s="22"/>
      <c r="E14" s="22"/>
      <c r="F14" s="22"/>
      <c r="G14" s="22"/>
      <c r="H14" s="22"/>
    </row>
    <row r="15" spans="1:8" ht="26.25" thickBot="1" x14ac:dyDescent="0.4">
      <c r="B15" s="372" t="s">
        <v>103</v>
      </c>
      <c r="C15" s="372"/>
      <c r="D15" s="373" t="s">
        <v>104</v>
      </c>
      <c r="E15" s="373"/>
      <c r="F15" s="369" t="s">
        <v>105</v>
      </c>
      <c r="G15" s="369"/>
      <c r="H15" s="363"/>
    </row>
    <row r="16" spans="1:8" ht="12.75" customHeight="1" thickTop="1" thickBot="1" x14ac:dyDescent="0.25">
      <c r="A16" s="6"/>
      <c r="B16" s="357">
        <v>4</v>
      </c>
      <c r="C16" s="358"/>
      <c r="D16" s="357">
        <v>5</v>
      </c>
      <c r="E16" s="358"/>
      <c r="F16" s="359">
        <v>6</v>
      </c>
      <c r="G16" s="360"/>
      <c r="H16" s="364"/>
    </row>
    <row r="17" spans="1:7" ht="13.5" thickTop="1" x14ac:dyDescent="0.2">
      <c r="A17" s="6"/>
      <c r="B17" s="367" t="s">
        <v>2</v>
      </c>
      <c r="C17" s="353" t="s">
        <v>1</v>
      </c>
      <c r="D17" s="361" t="s">
        <v>1</v>
      </c>
      <c r="E17" s="355" t="s">
        <v>2</v>
      </c>
      <c r="F17" s="361" t="s">
        <v>1</v>
      </c>
      <c r="G17" s="355" t="s">
        <v>2</v>
      </c>
    </row>
    <row r="18" spans="1:7" ht="21" customHeight="1" thickBot="1" x14ac:dyDescent="0.25">
      <c r="A18" s="7"/>
      <c r="B18" s="368"/>
      <c r="C18" s="354"/>
      <c r="D18" s="362"/>
      <c r="E18" s="356"/>
      <c r="F18" s="362"/>
      <c r="G18" s="356"/>
    </row>
    <row r="19" spans="1:7" ht="13.5" thickTop="1" x14ac:dyDescent="0.2">
      <c r="A19" s="16">
        <v>1</v>
      </c>
      <c r="B19" s="14" t="e">
        <f>VLOOKUP((B$16+$A5/100), Attendees!$A$3:$C$31, 3, 0)</f>
        <v>#N/A</v>
      </c>
      <c r="C19" s="15" t="e">
        <f>VLOOKUP((B$16+$A5/100), Attendees!$A$3:$C$31, 2, 0)</f>
        <v>#N/A</v>
      </c>
      <c r="D19" s="14" t="e">
        <f>VLOOKUP((D$16+$A5/100), Attendees!$A$3:$C$31, 3, 0)</f>
        <v>#N/A</v>
      </c>
      <c r="E19" s="11" t="e">
        <f>VLOOKUP((D$16+$A5/100), Attendees!$A$3:$C$31, 2, 0)</f>
        <v>#N/A</v>
      </c>
      <c r="F19" s="11" t="e">
        <f>VLOOKUP((F$16+$A5/100), Attendees!$A$3:$C$31, 3, 0)</f>
        <v>#N/A</v>
      </c>
      <c r="G19" s="11" t="e">
        <f>VLOOKUP((G$16+$A5/100), Attendees!$A$3:$C$31, 2, 0)</f>
        <v>#N/A</v>
      </c>
    </row>
    <row r="20" spans="1:7" x14ac:dyDescent="0.2">
      <c r="A20" s="17">
        <v>2</v>
      </c>
      <c r="B20" s="14" t="e">
        <f>VLOOKUP((B$16+$A6/100), Attendees!$A$3:$C$31, 3, 0)</f>
        <v>#N/A</v>
      </c>
      <c r="C20" s="15" t="e">
        <f>VLOOKUP((B$16+$A6/100), Attendees!$A$3:$C$31, 2, 0)</f>
        <v>#N/A</v>
      </c>
      <c r="D20" s="14" t="e">
        <f>VLOOKUP((D$16+$A6/100), Attendees!$A$3:$C$31, 3, 0)</f>
        <v>#N/A</v>
      </c>
      <c r="E20" s="11" t="e">
        <f>VLOOKUP((D$16+$A6/100), Attendees!$A$3:$C$31, 2, 0)</f>
        <v>#N/A</v>
      </c>
      <c r="F20" s="11" t="e">
        <f>VLOOKUP((F$16+$A6/100), Attendees!$A$3:$C$31, 3, 0)</f>
        <v>#N/A</v>
      </c>
      <c r="G20" s="11" t="e">
        <f>VLOOKUP((G$16+$A6/100), Attendees!$A$3:$C$31, 2, 0)</f>
        <v>#N/A</v>
      </c>
    </row>
    <row r="21" spans="1:7" x14ac:dyDescent="0.2">
      <c r="A21" s="17">
        <v>3</v>
      </c>
      <c r="B21" s="14" t="e">
        <f>VLOOKUP((B$16+$A7/100), Attendees!$A$3:$C$31, 3, 0)</f>
        <v>#N/A</v>
      </c>
      <c r="C21" s="15" t="e">
        <f>VLOOKUP((B$16+$A7/100), Attendees!$A$3:$C$31, 2, 0)</f>
        <v>#N/A</v>
      </c>
      <c r="D21" s="14" t="e">
        <f>VLOOKUP((D$16+$A7/100), Attendees!$A$3:$C$31, 3, 0)</f>
        <v>#N/A</v>
      </c>
      <c r="E21" s="11" t="e">
        <f>VLOOKUP((D$16+$A7/100), Attendees!$A$3:$C$31, 2, 0)</f>
        <v>#N/A</v>
      </c>
      <c r="F21" s="11" t="e">
        <f>VLOOKUP((F$16+$A7/100), Attendees!$A$3:$C$31, 3, 0)</f>
        <v>#N/A</v>
      </c>
      <c r="G21" s="11" t="e">
        <f>VLOOKUP((G$16+$A7/100), Attendees!$A$3:$C$31, 2, 0)</f>
        <v>#N/A</v>
      </c>
    </row>
    <row r="22" spans="1:7" x14ac:dyDescent="0.2">
      <c r="A22" s="17">
        <v>4</v>
      </c>
      <c r="B22" s="14" t="e">
        <f>VLOOKUP((B$16+$A8/100), Attendees!$A$3:$C$31, 3, 0)</f>
        <v>#N/A</v>
      </c>
      <c r="C22" s="15" t="e">
        <f>VLOOKUP((B$16+$A8/100), Attendees!$A$3:$C$31, 2, 0)</f>
        <v>#N/A</v>
      </c>
      <c r="D22" s="14" t="e">
        <f>VLOOKUP((D$16+$A8/100), Attendees!$A$3:$C$31, 3, 0)</f>
        <v>#N/A</v>
      </c>
      <c r="E22" s="11" t="e">
        <f>VLOOKUP((D$16+$A8/100), Attendees!$A$3:$C$31, 2, 0)</f>
        <v>#N/A</v>
      </c>
      <c r="F22" s="11" t="e">
        <f>VLOOKUP((F$16+$A8/100), Attendees!$A$3:$C$31, 3, 0)</f>
        <v>#N/A</v>
      </c>
      <c r="G22" s="11" t="e">
        <f>VLOOKUP((G$16+$A8/100), Attendees!$A$3:$C$31, 2, 0)</f>
        <v>#N/A</v>
      </c>
    </row>
    <row r="23" spans="1:7" x14ac:dyDescent="0.2">
      <c r="A23" s="17">
        <v>5</v>
      </c>
      <c r="B23" s="14" t="e">
        <f>VLOOKUP((B$16+$A9/100), Attendees!$A$3:$C$31, 3, 0)</f>
        <v>#N/A</v>
      </c>
      <c r="C23" s="15" t="e">
        <f>VLOOKUP((B$16+$A9/100), Attendees!$A$3:$C$31, 2, 0)</f>
        <v>#N/A</v>
      </c>
      <c r="D23" s="14" t="e">
        <f>VLOOKUP((D$16+$A9/100), Attendees!$A$3:$C$31, 3, 0)</f>
        <v>#N/A</v>
      </c>
      <c r="E23" s="11" t="e">
        <f>VLOOKUP((D$16+$A9/100), Attendees!$A$3:$C$31, 2, 0)</f>
        <v>#N/A</v>
      </c>
      <c r="F23" s="11" t="e">
        <f>VLOOKUP((F$16+$A9/100), Attendees!$A$3:$C$31, 3, 0)</f>
        <v>#N/A</v>
      </c>
      <c r="G23" s="11" t="e">
        <f>VLOOKUP((G$16+$A9/100), Attendees!$A$3:$C$31, 2, 0)</f>
        <v>#N/A</v>
      </c>
    </row>
    <row r="24" spans="1:7" x14ac:dyDescent="0.2">
      <c r="A24" s="17">
        <v>6</v>
      </c>
      <c r="B24" s="14" t="e">
        <f>VLOOKUP((B$16+$A10/100), Attendees!$A$3:$C$31, 3, 0)</f>
        <v>#N/A</v>
      </c>
      <c r="C24" s="15" t="e">
        <f>VLOOKUP((B$16+$A10/100), Attendees!$A$3:$C$31, 2, 0)</f>
        <v>#N/A</v>
      </c>
      <c r="D24" s="14" t="e">
        <f>VLOOKUP((D$16+$A10/100), Attendees!$A$3:$C$31, 3, 0)</f>
        <v>#N/A</v>
      </c>
      <c r="E24" s="11" t="e">
        <f>VLOOKUP((D$16+$A10/100), Attendees!$A$3:$C$31, 2, 0)</f>
        <v>#N/A</v>
      </c>
      <c r="F24" s="11" t="e">
        <f>VLOOKUP((F$16+$A10/100), Attendees!$A$3:$C$31, 3, 0)</f>
        <v>#N/A</v>
      </c>
      <c r="G24" s="11" t="e">
        <f>VLOOKUP((G$16+$A10/100), Attendees!$A$3:$C$31, 2, 0)</f>
        <v>#N/A</v>
      </c>
    </row>
    <row r="25" spans="1:7" x14ac:dyDescent="0.2">
      <c r="A25" s="17">
        <v>7</v>
      </c>
      <c r="B25" s="14" t="e">
        <f>VLOOKUP((B$16+$A11/100), Attendees!$A$3:$C$31, 3, 0)</f>
        <v>#N/A</v>
      </c>
      <c r="C25" s="15" t="e">
        <f>VLOOKUP((B$16+$A11/100), Attendees!$A$3:$C$31, 2, 0)</f>
        <v>#N/A</v>
      </c>
      <c r="D25" s="14" t="e">
        <f>VLOOKUP((D$16+$A11/100), Attendees!$A$3:$C$31, 3, 0)</f>
        <v>#N/A</v>
      </c>
      <c r="E25" s="11" t="e">
        <f>VLOOKUP((D$16+$A11/100), Attendees!$A$3:$C$31, 2, 0)</f>
        <v>#N/A</v>
      </c>
      <c r="F25" s="11" t="e">
        <f>VLOOKUP((F$16+$A11/100), Attendees!$A$3:$C$31, 3, 0)</f>
        <v>#N/A</v>
      </c>
      <c r="G25" s="11" t="e">
        <f>VLOOKUP((G$16+$A11/100), Attendees!$A$3:$C$31, 2, 0)</f>
        <v>#N/A</v>
      </c>
    </row>
    <row r="26" spans="1:7" ht="12" hidden="1" customHeight="1" x14ac:dyDescent="0.2">
      <c r="A26" s="17">
        <v>8</v>
      </c>
      <c r="B26" s="14" t="e">
        <f>VLOOKUP((B$16+$A12/100), Attendees!$A$3:$C$31, 3, 0)</f>
        <v>#N/A</v>
      </c>
      <c r="C26" s="15" t="e">
        <f>VLOOKUP((B$16+$A12/100), Attendees!$A$3:$C$31, 2, 0)</f>
        <v>#N/A</v>
      </c>
      <c r="D26" s="14" t="e">
        <f>VLOOKUP((D$16+$A12/100), Attendees!$A$3:$C$31, 3, 0)</f>
        <v>#N/A</v>
      </c>
      <c r="E26" s="11" t="e">
        <f>VLOOKUP((D$16+$A12/100), Attendees!$A$3:$C$31, 2, 0)</f>
        <v>#N/A</v>
      </c>
      <c r="F26" s="11" t="e">
        <f>VLOOKUP((F$16+$A12/100), Attendees!$A$3:$C$31, 3, 0)</f>
        <v>#N/A</v>
      </c>
      <c r="G26" s="11" t="e">
        <f>VLOOKUP((F$16+$A12/100), Attendees!$A$3:$C$31, 2, 0)</f>
        <v>#N/A</v>
      </c>
    </row>
    <row r="27" spans="1:7" x14ac:dyDescent="0.2">
      <c r="A27" s="5"/>
      <c r="B27" s="22"/>
      <c r="C27" s="22"/>
      <c r="D27" s="4"/>
      <c r="E27" s="4"/>
      <c r="F27" s="23"/>
      <c r="G27" s="23"/>
    </row>
    <row r="28" spans="1:7" ht="13.5" thickBot="1" x14ac:dyDescent="0.25"/>
    <row r="29" spans="1:7" ht="21" thickBot="1" x14ac:dyDescent="0.35">
      <c r="B29" s="61">
        <f>Attendees!U32</f>
        <v>0</v>
      </c>
      <c r="C29" s="69" t="s">
        <v>8</v>
      </c>
      <c r="D29" s="63">
        <f>Attendees!R32</f>
        <v>0</v>
      </c>
      <c r="E29" s="65">
        <f>Attendees!R35</f>
        <v>0</v>
      </c>
      <c r="F29" s="66" t="s">
        <v>46</v>
      </c>
      <c r="G29" s="351">
        <f>D29+E29+E30</f>
        <v>0</v>
      </c>
    </row>
    <row r="30" spans="1:7" ht="21" thickBot="1" x14ac:dyDescent="0.35">
      <c r="B30" s="62">
        <f>Attendees!V32</f>
        <v>0</v>
      </c>
      <c r="C30" s="70" t="s">
        <v>9</v>
      </c>
      <c r="D30" s="64" t="s">
        <v>7</v>
      </c>
      <c r="E30" s="67">
        <f>Attendees!S47</f>
        <v>0</v>
      </c>
      <c r="F30" s="68" t="s">
        <v>28</v>
      </c>
      <c r="G30" s="352"/>
    </row>
    <row r="32" spans="1:7" ht="15.75" x14ac:dyDescent="0.25">
      <c r="A32" s="277" t="s">
        <v>106</v>
      </c>
      <c r="B32" s="278" t="s">
        <v>107</v>
      </c>
      <c r="C32" s="276"/>
      <c r="D32" s="276"/>
      <c r="E32" s="276"/>
      <c r="F32" s="276"/>
      <c r="G32" s="276"/>
    </row>
  </sheetData>
  <mergeCells count="26">
    <mergeCell ref="F1:G1"/>
    <mergeCell ref="E3:E4"/>
    <mergeCell ref="F2:G2"/>
    <mergeCell ref="B16:C16"/>
    <mergeCell ref="F3:F4"/>
    <mergeCell ref="G3:G4"/>
    <mergeCell ref="B17:B18"/>
    <mergeCell ref="B1:C1"/>
    <mergeCell ref="D1:E1"/>
    <mergeCell ref="B15:C15"/>
    <mergeCell ref="D15:E15"/>
    <mergeCell ref="D2:E2"/>
    <mergeCell ref="H15:H16"/>
    <mergeCell ref="B2:C2"/>
    <mergeCell ref="B3:B4"/>
    <mergeCell ref="C3:C4"/>
    <mergeCell ref="D3:D4"/>
    <mergeCell ref="F15:G15"/>
    <mergeCell ref="G29:G30"/>
    <mergeCell ref="C17:C18"/>
    <mergeCell ref="G17:G18"/>
    <mergeCell ref="D16:E16"/>
    <mergeCell ref="F16:G16"/>
    <mergeCell ref="D17:D18"/>
    <mergeCell ref="E17:E18"/>
    <mergeCell ref="F17:F18"/>
  </mergeCells>
  <phoneticPr fontId="6" type="noConversion"/>
  <conditionalFormatting sqref="G29:G30">
    <cfRule type="expression" dxfId="1" priority="1" stopIfTrue="1">
      <formula>$G$29</formula>
    </cfRule>
  </conditionalFormatting>
  <conditionalFormatting sqref="H14 B5:G14 B19:G27">
    <cfRule type="cellIs" dxfId="0" priority="2" stopIfTrue="1" operator="equal">
      <formula>#REF!</formula>
    </cfRule>
  </conditionalFormatting>
  <pageMargins left="0.75" right="0.75" top="1" bottom="1" header="0.5" footer="0.5"/>
  <pageSetup paperSize="9" scale="8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Finance Summary</vt:lpstr>
      <vt:lpstr>Venue Cost Calculator</vt:lpstr>
      <vt:lpstr>Attendees</vt:lpstr>
      <vt:lpstr>Patrols</vt:lpstr>
      <vt:lpstr>'Finance Summary'!Print_Area</vt:lpstr>
      <vt:lpstr>Patrols!Print_Area</vt:lpstr>
      <vt:lpstr>'Venue Cost Calculator'!Print_Area</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Page</dc:creator>
  <cp:lastModifiedBy>Charmaine</cp:lastModifiedBy>
  <cp:lastPrinted>2019-02-12T15:39:08Z</cp:lastPrinted>
  <dcterms:created xsi:type="dcterms:W3CDTF">2002-12-26T15:29:41Z</dcterms:created>
  <dcterms:modified xsi:type="dcterms:W3CDTF">2019-03-27T08:38:37Z</dcterms:modified>
</cp:coreProperties>
</file>