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gel\Documents\Scout\Region\Tonkin\2024\"/>
    </mc:Choice>
  </mc:AlternateContent>
  <xr:revisionPtr revIDLastSave="0" documentId="13_ncr:1_{4C0247DC-D81C-40AA-BD29-DB7D33DD85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verall" sheetId="7" r:id="rId1"/>
    <sheet name="Star Awards" sheetId="5" r:id="rId2"/>
    <sheet name="Competitions and Events" sheetId="6" r:id="rId3"/>
  </sheets>
  <definedNames>
    <definedName name="_xlnm.Print_Area" localSheetId="2">'Competitions and Events'!$A$1:$I$35</definedName>
    <definedName name="_xlnm.Print_Area" localSheetId="0">Overall!$A$1:$K$62</definedName>
    <definedName name="_xlnm.Print_Area" localSheetId="1">'Star Awards'!$A$1:$G$34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7" l="1"/>
  <c r="J56" i="7" s="1"/>
  <c r="K8" i="7" s="1"/>
  <c r="I51" i="7"/>
  <c r="I50" i="7"/>
  <c r="I53" i="7"/>
  <c r="I52" i="7"/>
  <c r="I49" i="7"/>
  <c r="F32" i="5"/>
  <c r="J21" i="7"/>
  <c r="H8" i="6"/>
  <c r="J19" i="7"/>
  <c r="K28" i="7"/>
  <c r="F6" i="5"/>
  <c r="J14" i="7"/>
  <c r="G34" i="5"/>
  <c r="F11" i="5"/>
  <c r="F16" i="5"/>
  <c r="B27" i="5"/>
  <c r="C27" i="5"/>
  <c r="D27" i="5"/>
  <c r="E27" i="5"/>
  <c r="F27" i="5"/>
  <c r="F34" i="5"/>
  <c r="J11" i="7"/>
  <c r="H13" i="6"/>
  <c r="I19" i="6"/>
  <c r="I20" i="6"/>
  <c r="I21" i="6"/>
  <c r="I22" i="6"/>
  <c r="B25" i="6"/>
  <c r="C25" i="6"/>
  <c r="D25" i="6"/>
  <c r="E25" i="6"/>
  <c r="F25" i="6"/>
  <c r="I23" i="6"/>
  <c r="I24" i="6"/>
  <c r="H25" i="6"/>
  <c r="I30" i="6"/>
  <c r="I31" i="6"/>
  <c r="H32" i="6"/>
  <c r="H34" i="6"/>
  <c r="J12" i="7"/>
  <c r="J16" i="7"/>
  <c r="J24" i="7"/>
  <c r="J33" i="7"/>
  <c r="J37" i="7"/>
  <c r="J42" i="7"/>
  <c r="J47" i="7"/>
  <c r="J55" i="7"/>
  <c r="K12" i="7"/>
  <c r="K11" i="7"/>
  <c r="K56" i="7"/>
  <c r="K7" i="7"/>
  <c r="G25" i="6"/>
  <c r="E32" i="6"/>
  <c r="D32" i="6"/>
  <c r="C32" i="6"/>
  <c r="B32" i="6"/>
  <c r="J53" i="7"/>
</calcChain>
</file>

<file path=xl/sharedStrings.xml><?xml version="1.0" encoding="utf-8"?>
<sst xmlns="http://schemas.openxmlformats.org/spreadsheetml/2006/main" count="192" uniqueCount="134">
  <si>
    <t>Only fill in GREEN blocks</t>
  </si>
  <si>
    <t>Patrol 1</t>
  </si>
  <si>
    <t>Patrol 2</t>
  </si>
  <si>
    <t>Patrol 3</t>
  </si>
  <si>
    <t>Patrol 4</t>
  </si>
  <si>
    <t>Patrol 5</t>
  </si>
  <si>
    <t>Patrol 6</t>
  </si>
  <si>
    <t>STAR AWARDS</t>
  </si>
  <si>
    <t>1st</t>
  </si>
  <si>
    <t>2nd</t>
  </si>
  <si>
    <t>3rd</t>
  </si>
  <si>
    <t>4th</t>
  </si>
  <si>
    <t>5th</t>
  </si>
  <si>
    <t>Edward Shield</t>
  </si>
  <si>
    <t>Upton</t>
  </si>
  <si>
    <t>Rayner</t>
  </si>
  <si>
    <t>Seamanship</t>
  </si>
  <si>
    <t>Regatta</t>
  </si>
  <si>
    <t>Quinn</t>
  </si>
  <si>
    <t>Orienteering</t>
  </si>
  <si>
    <t>COMMUNITY SERVICE</t>
  </si>
  <si>
    <t>DEVELOPMENT</t>
  </si>
  <si>
    <t>MAX POINTS ATTAINABLE</t>
  </si>
  <si>
    <t xml:space="preserve">YOUR POINTS </t>
  </si>
  <si>
    <t>Category A</t>
  </si>
  <si>
    <t>Category B</t>
  </si>
  <si>
    <t>Each activity must have a permit, and a newspaper article OR a letter from</t>
  </si>
  <si>
    <t>the place or organisation where community service was done</t>
  </si>
  <si>
    <t>1 point per 10 'work hour' to a maximum of 5 points</t>
  </si>
  <si>
    <t>1 work hour = 1 person working for 1 hour</t>
  </si>
  <si>
    <t>E.g. 10 people working for 1 hour = 10 work hours = 1 point</t>
  </si>
  <si>
    <t>YOUR</t>
  </si>
  <si>
    <t>POINTS</t>
  </si>
  <si>
    <t>MAX</t>
  </si>
  <si>
    <t>TOTAL POINTS</t>
  </si>
  <si>
    <t xml:space="preserve">COMPETITIONS </t>
  </si>
  <si>
    <t>Points</t>
  </si>
  <si>
    <t>Gold</t>
  </si>
  <si>
    <t>Silver</t>
  </si>
  <si>
    <t>Bronze</t>
  </si>
  <si>
    <t>Scouts</t>
  </si>
  <si>
    <t>Cubs</t>
  </si>
  <si>
    <t>Star Awards</t>
  </si>
  <si>
    <t>Total</t>
  </si>
  <si>
    <t>Competitions</t>
  </si>
  <si>
    <t>(Use only 1 Patrol / Team entry per event)</t>
  </si>
  <si>
    <t>Position</t>
  </si>
  <si>
    <t>Yes = 5; No = 0</t>
  </si>
  <si>
    <t>Scouter of group who was helped</t>
  </si>
  <si>
    <r>
      <t>1 point per activity - Max 5 points -</t>
    </r>
    <r>
      <rPr>
        <i/>
        <sz val="11"/>
        <color theme="1"/>
        <rFont val="Calibri"/>
        <family val="2"/>
        <scheme val="minor"/>
      </rPr>
      <t xml:space="preserve"> Permits must be provided for activities and a letter from</t>
    </r>
  </si>
  <si>
    <t>See the below sheet tabs for Star Awards and Competitions</t>
  </si>
  <si>
    <t>Scout Patrols (Max of 6 Patrols)</t>
  </si>
  <si>
    <t>Total carried over to Overall sheet tab</t>
  </si>
  <si>
    <t>Top Team only per Group counts</t>
  </si>
  <si>
    <t>Documentary support is to be provided for all points claimed.</t>
  </si>
  <si>
    <t>Maximum of 3 separate activities, for 5 points each</t>
  </si>
  <si>
    <t>Maximum</t>
  </si>
  <si>
    <t xml:space="preserve">This is an award for the best performing Group in the Western Cape Region.  Points for the award may be </t>
  </si>
  <si>
    <t>and the Group with the maximum competition score takes the higher position of the two tied groups. Should the</t>
  </si>
  <si>
    <t>Each member Group of a combined team gets full points earned MINUS the number of Groups in the combined team, but never dropping below the minimum score given for entering</t>
  </si>
  <si>
    <t>PLEASE COMMENT WHERE APPROPRIATE</t>
  </si>
  <si>
    <t>How many joint activities have you held with Groups generally struggling and less fortunate?</t>
  </si>
  <si>
    <t>eg. A team with 3 Groups in it who come third, gets 8 - 3 = 5 points for the Tonkin for each Group</t>
  </si>
  <si>
    <t>eg. A team with 2 Groups in it who come second, would get 9 - 2 = 7 points for the Tonkin for each Group</t>
  </si>
  <si>
    <t>eg. A team with 2 Groups in it who come second, would get 4 - 2 = 2 points for the Tonkin for each Group</t>
  </si>
  <si>
    <t>Team C 1st with 190 points, Team A and Team D tied 2nd with 185 points, Team D 4th with 180 points.  There is no 3rd position.  This is Competition Ranking.</t>
  </si>
  <si>
    <t>Dense Ranking gives Team D 3rd place which is illogical for the purposes of the Tonkin Trophy. Team D is the 4th "best" team and not 3rd and hence Competition Ranking is required.</t>
  </si>
  <si>
    <t>GROUP PUBLICITY</t>
  </si>
  <si>
    <t>Group website up to date (2 if updated in the last 3 months, otherwise 1)</t>
  </si>
  <si>
    <t>Enter website address</t>
  </si>
  <si>
    <t>Enter Facebook or Instagram address</t>
  </si>
  <si>
    <t>Participation</t>
  </si>
  <si>
    <t>CUB NATIONAL CHALLENGE</t>
  </si>
  <si>
    <t>HAWEQUAS SERVICE</t>
  </si>
  <si>
    <t>SCOUTING SERVICE (Excluding Hawequas work)</t>
  </si>
  <si>
    <t>How much work has your group done to assist at Hawequas</t>
  </si>
  <si>
    <t>2 points per 10 'work hour' to a maximum of 10 points</t>
  </si>
  <si>
    <t>E.g. 10 people working for 1 hour = 10 work hours = 2 points</t>
  </si>
  <si>
    <t>Group Facebook or Instagram page has at least 12 posts</t>
  </si>
  <si>
    <t>GROUP REGIONAL CHALLENGE (Uniformed members only)</t>
  </si>
  <si>
    <t>DISTRICT PARTICIPATION (Score given by DC for participation in the District)</t>
  </si>
  <si>
    <t>Number of meetings/events attended (2 points each, max 8)</t>
  </si>
  <si>
    <t>How much work have Meerkats, Cubs, Scouts, Rovers done to assist at District/Regional facilities</t>
  </si>
  <si>
    <t>Number Warranted Scouters assisting at Regional activity (1 each, max 4)</t>
  </si>
  <si>
    <t>Number active Scouters with valid Warrant (1 point each, max 6)</t>
  </si>
  <si>
    <t>Number active Scouters with Wood Badge (2 points each, max 6)</t>
  </si>
  <si>
    <t>In the case of a tie for first position, the restriction on maximum points for competitions is lifted to resolve the tie</t>
  </si>
  <si>
    <t>competitions scores are not considered</t>
  </si>
  <si>
    <t>groups still tie, the final result for that position is a tie.  Ties below first place remain as a tie and</t>
  </si>
  <si>
    <t>Regardless of how many Meerkat Dens there are in a Group, only the best Star Den result counts</t>
  </si>
  <si>
    <t>Regardless of how many Cubs Packs there are in a Group, only the best Star Pack result counts</t>
  </si>
  <si>
    <t>Meerkats</t>
  </si>
  <si>
    <t>Regardless of how many Scout Troops there are in a Group, only the best Star Troop result counts</t>
  </si>
  <si>
    <t>Has your Den/Pack/Troop/Crew been actively involved in community service?</t>
  </si>
  <si>
    <t>"Competition Ranking" only, is used (as opposed to "Dense Ranking") for positions in which a Pack/Troop comes in a competition.  Eg. Positions are as follows where teams are tied:</t>
  </si>
  <si>
    <t>Only the best result from a single Regatta may be claimed</t>
  </si>
  <si>
    <t>Participated</t>
  </si>
  <si>
    <t>SCOUT NATIONAL CHALLENGE</t>
  </si>
  <si>
    <t>One point per Patrol completing the challenge to a maximum of 5 points</t>
  </si>
  <si>
    <t>Regardless of how many Scout Troops there are in a Group, or Patrols in a Troop, only the 6  best Star Patrol results count</t>
  </si>
  <si>
    <t>&gt;=100 is 5 points; &gt;=50 is 4 points, &gt;=25 is 3 points; &gt;0 is 2 points</t>
  </si>
  <si>
    <t>Den/Pack/Troop/Rover article published local press (1 point per article)</t>
  </si>
  <si>
    <t>MEERKAT NATIONAL CHALLENGE</t>
  </si>
  <si>
    <t>Did Den successfully complete Meerkat National Challenge?</t>
  </si>
  <si>
    <t>Did Pack successfully complete Cub National Challenge?</t>
  </si>
  <si>
    <t>Did 50% of Scouts in each Patrol complete the Scout National Challenge?</t>
  </si>
  <si>
    <t>Meerkat Events</t>
  </si>
  <si>
    <t>Kon-Tiki</t>
  </si>
  <si>
    <t>Cub Competition</t>
  </si>
  <si>
    <t>Scout Competitions</t>
  </si>
  <si>
    <t>Meerkat National Camp</t>
  </si>
  <si>
    <t>Role and Warrant Application must have been approved and warrant in SD</t>
  </si>
  <si>
    <t>SCOUTS WITH THE FIRST CLASS BADGE</t>
  </si>
  <si>
    <t>Rovers</t>
  </si>
  <si>
    <t>Regardless of how many Rover Crews there are in a Group, only the best Star Crew result counts</t>
  </si>
  <si>
    <t>eg. A District is made up of Groups A, B, C, D and E.  Only Groups A and B have active Warranted Group members and who are District Crew members.</t>
  </si>
  <si>
    <t xml:space="preserve">       Groups A and B may claim full Rover Star Award points for their Group. Groups C, D and E may not claim Rover Star Award points</t>
  </si>
  <si>
    <t>Group Crews may claim Rover Star Award points</t>
  </si>
  <si>
    <r>
      <rPr>
        <sz val="11"/>
        <color rgb="FFFF0000"/>
        <rFont val="Calibri"/>
        <family val="2"/>
        <scheme val="minor"/>
      </rPr>
      <t>Active and Warranted Group members, and who are members of a District Crew,</t>
    </r>
    <r>
      <rPr>
        <sz val="11"/>
        <color theme="1"/>
        <rFont val="Calibri"/>
        <family val="2"/>
        <scheme val="minor"/>
      </rPr>
      <t xml:space="preserve"> may contribute to Rover Star Award points for the Tonkin.</t>
    </r>
  </si>
  <si>
    <t>Number active Scouters with valid Limited Warrant (1 point each, max 4)</t>
  </si>
  <si>
    <t>Put your Group name here</t>
  </si>
  <si>
    <t>ADULT TRAINING ("Warrant" means valid Meerkat, Cub, Scout, SGL or Rover Warrant in Scouts.Digital)</t>
  </si>
  <si>
    <t>Those who attended a recognized adult Scouts SA training course in 2023</t>
  </si>
  <si>
    <t>Number adults attended adult training course in year (1 point ea, max 4)</t>
  </si>
  <si>
    <t>Tonkin Trophy 2024 Application for Group</t>
  </si>
  <si>
    <t>gained for the period 1 January 2024 to 31 December 2024.</t>
  </si>
  <si>
    <t>The Tonkin Trophy results will be announced on Founders Day in 2025.</t>
  </si>
  <si>
    <t>How many Scouts had the First Class Badge at any time during 2024?</t>
  </si>
  <si>
    <t>Number of iNaturalist City Nature Challenge observations 27 April 2024 to 30 April 2024</t>
  </si>
  <si>
    <t>Include Scouts who may have left the Troop or turned 18 in 2024</t>
  </si>
  <si>
    <t xml:space="preserve">Include current Scouts who have the First Class </t>
  </si>
  <si>
    <t>Come to the "Service to Hawequas" day on 11 May 2024 and 5 October 2024?</t>
  </si>
  <si>
    <t>Gordon's</t>
  </si>
  <si>
    <t>28/11/2024   V1.2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</si>
</sst>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4"/>
      <color rgb="FF0061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7030A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3" borderId="0" applyNumberFormat="0" applyBorder="0" applyAlignment="0" applyProtection="0"/>
  </cellStyleXfs>
  <cellXfs count="151">
    <xf numFmtId="0" fontId="0" fillId="0" borderId="0" xfId="0"/>
    <xf numFmtId="0" fontId="1" fillId="2" borderId="2" xfId="1" applyBorder="1" applyAlignment="1" applyProtection="1">
      <alignment horizontal="center"/>
      <protection locked="0"/>
    </xf>
    <xf numFmtId="0" fontId="7" fillId="6" borderId="2" xfId="1" applyFont="1" applyFill="1" applyBorder="1" applyAlignment="1" applyProtection="1">
      <alignment horizontal="center"/>
      <protection locked="0"/>
    </xf>
    <xf numFmtId="0" fontId="7" fillId="0" borderId="2" xfId="1" applyFont="1" applyFill="1" applyBorder="1" applyAlignment="1" applyProtection="1">
      <alignment horizontal="center"/>
    </xf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/>
    <xf numFmtId="0" fontId="0" fillId="0" borderId="8" xfId="0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3" fillId="3" borderId="6" xfId="2" applyFont="1" applyBorder="1" applyProtection="1"/>
    <xf numFmtId="0" fontId="3" fillId="3" borderId="0" xfId="2" applyFont="1" applyBorder="1" applyProtection="1"/>
    <xf numFmtId="0" fontId="2" fillId="0" borderId="3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/>
    <xf numFmtId="0" fontId="2" fillId="0" borderId="4" xfId="0" applyFont="1" applyBorder="1" applyAlignment="1">
      <alignment horizontal="center"/>
    </xf>
    <xf numFmtId="0" fontId="2" fillId="0" borderId="13" xfId="0" applyFont="1" applyBorder="1"/>
    <xf numFmtId="0" fontId="0" fillId="0" borderId="1" xfId="0" applyBorder="1"/>
    <xf numFmtId="0" fontId="2" fillId="0" borderId="1" xfId="0" applyFont="1" applyBorder="1"/>
    <xf numFmtId="0" fontId="0" fillId="0" borderId="14" xfId="0" applyBorder="1"/>
    <xf numFmtId="0" fontId="7" fillId="0" borderId="2" xfId="0" applyFont="1" applyBorder="1" applyAlignment="1">
      <alignment horizontal="center"/>
    </xf>
    <xf numFmtId="0" fontId="2" fillId="0" borderId="6" xfId="0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vertical="center"/>
    </xf>
    <xf numFmtId="0" fontId="2" fillId="0" borderId="0" xfId="0" applyFont="1"/>
    <xf numFmtId="0" fontId="6" fillId="0" borderId="2" xfId="1" applyFont="1" applyFill="1" applyBorder="1" applyAlignment="1" applyProtection="1">
      <alignment horizontal="center"/>
    </xf>
    <xf numFmtId="0" fontId="5" fillId="0" borderId="8" xfId="0" applyFont="1" applyBorder="1"/>
    <xf numFmtId="0" fontId="5" fillId="0" borderId="0" xfId="0" applyFont="1"/>
    <xf numFmtId="0" fontId="5" fillId="0" borderId="10" xfId="0" applyFont="1" applyBorder="1"/>
    <xf numFmtId="0" fontId="5" fillId="0" borderId="11" xfId="0" applyFont="1" applyBorder="1"/>
    <xf numFmtId="0" fontId="1" fillId="0" borderId="0" xfId="1" applyFill="1" applyProtection="1"/>
    <xf numFmtId="0" fontId="7" fillId="6" borderId="3" xfId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" fillId="2" borderId="13" xfId="1" applyBorder="1" applyAlignment="1" applyProtection="1">
      <alignment horizontal="center"/>
      <protection locked="0"/>
    </xf>
    <xf numFmtId="0" fontId="10" fillId="0" borderId="8" xfId="0" applyFont="1" applyBorder="1"/>
    <xf numFmtId="0" fontId="2" fillId="0" borderId="0" xfId="0" applyFont="1" applyAlignment="1">
      <alignment horizontal="right"/>
    </xf>
    <xf numFmtId="0" fontId="0" fillId="0" borderId="2" xfId="0" applyBorder="1"/>
    <xf numFmtId="0" fontId="2" fillId="0" borderId="13" xfId="0" applyFon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2" fillId="0" borderId="2" xfId="0" applyFont="1" applyBorder="1"/>
    <xf numFmtId="0" fontId="10" fillId="0" borderId="8" xfId="0" applyFont="1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1" fillId="0" borderId="0" xfId="1" applyFill="1" applyBorder="1" applyAlignment="1" applyProtection="1">
      <alignment horizontal="center"/>
    </xf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5" xfId="0" applyFont="1" applyBorder="1"/>
    <xf numFmtId="0" fontId="12" fillId="0" borderId="0" xfId="0" applyFont="1"/>
    <xf numFmtId="0" fontId="0" fillId="0" borderId="3" xfId="0" applyBorder="1"/>
    <xf numFmtId="0" fontId="0" fillId="0" borderId="15" xfId="0" applyBorder="1"/>
    <xf numFmtId="0" fontId="2" fillId="0" borderId="15" xfId="0" applyFont="1" applyBorder="1" applyAlignment="1">
      <alignment horizontal="center"/>
    </xf>
    <xf numFmtId="0" fontId="1" fillId="2" borderId="3" xfId="1" applyBorder="1" applyAlignment="1" applyProtection="1">
      <alignment horizontal="left"/>
      <protection locked="0"/>
    </xf>
    <xf numFmtId="0" fontId="1" fillId="2" borderId="15" xfId="1" applyBorder="1" applyAlignment="1" applyProtection="1">
      <alignment horizontal="left"/>
      <protection locked="0"/>
    </xf>
    <xf numFmtId="0" fontId="1" fillId="2" borderId="4" xfId="1" applyBorder="1" applyAlignment="1" applyProtection="1">
      <alignment horizontal="left"/>
      <protection locked="0"/>
    </xf>
    <xf numFmtId="0" fontId="13" fillId="0" borderId="0" xfId="0" applyFont="1"/>
    <xf numFmtId="0" fontId="2" fillId="4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7" fillId="0" borderId="2" xfId="1" applyNumberFormat="1" applyFont="1" applyFill="1" applyBorder="1" applyAlignment="1" applyProtection="1">
      <alignment horizontal="center"/>
    </xf>
    <xf numFmtId="1" fontId="3" fillId="3" borderId="7" xfId="2" applyNumberFormat="1" applyFont="1" applyBorder="1" applyAlignment="1" applyProtection="1">
      <alignment horizontal="center"/>
    </xf>
    <xf numFmtId="0" fontId="3" fillId="3" borderId="9" xfId="2" applyFont="1" applyBorder="1" applyAlignment="1" applyProtection="1">
      <alignment horizontal="center"/>
    </xf>
    <xf numFmtId="0" fontId="13" fillId="2" borderId="15" xfId="1" applyFont="1" applyBorder="1" applyAlignment="1" applyProtection="1">
      <alignment horizontal="left"/>
      <protection locked="0"/>
    </xf>
    <xf numFmtId="0" fontId="13" fillId="0" borderId="2" xfId="0" applyFont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4" fillId="0" borderId="12" xfId="0" applyFont="1" applyBorder="1"/>
    <xf numFmtId="0" fontId="1" fillId="6" borderId="2" xfId="1" applyFill="1" applyBorder="1" applyAlignment="1" applyProtection="1">
      <alignment horizontal="center"/>
      <protection locked="0"/>
    </xf>
    <xf numFmtId="0" fontId="15" fillId="0" borderId="8" xfId="0" applyFont="1" applyBorder="1"/>
    <xf numFmtId="0" fontId="14" fillId="0" borderId="0" xfId="0" applyFont="1"/>
    <xf numFmtId="0" fontId="14" fillId="0" borderId="8" xfId="0" applyFont="1" applyBorder="1"/>
    <xf numFmtId="0" fontId="16" fillId="0" borderId="8" xfId="0" applyFont="1" applyBorder="1"/>
    <xf numFmtId="0" fontId="16" fillId="0" borderId="10" xfId="0" applyFont="1" applyBorder="1"/>
    <xf numFmtId="0" fontId="15" fillId="0" borderId="5" xfId="0" applyFont="1" applyBorder="1"/>
    <xf numFmtId="0" fontId="14" fillId="0" borderId="6" xfId="0" applyFont="1" applyBorder="1"/>
    <xf numFmtId="0" fontId="15" fillId="0" borderId="6" xfId="0" applyFont="1" applyBorder="1"/>
    <xf numFmtId="0" fontId="15" fillId="0" borderId="6" xfId="0" applyFont="1" applyBorder="1" applyAlignment="1">
      <alignment horizontal="left"/>
    </xf>
    <xf numFmtId="0" fontId="15" fillId="0" borderId="0" xfId="0" applyFont="1"/>
    <xf numFmtId="0" fontId="14" fillId="0" borderId="10" xfId="0" applyFont="1" applyBorder="1"/>
    <xf numFmtId="0" fontId="14" fillId="0" borderId="11" xfId="0" applyFont="1" applyBorder="1"/>
    <xf numFmtId="0" fontId="6" fillId="0" borderId="0" xfId="0" applyFont="1"/>
    <xf numFmtId="0" fontId="0" fillId="0" borderId="5" xfId="0" applyBorder="1"/>
    <xf numFmtId="14" fontId="0" fillId="0" borderId="0" xfId="0" applyNumberFormat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13" xfId="0" applyBorder="1"/>
    <xf numFmtId="0" fontId="9" fillId="0" borderId="14" xfId="0" applyFont="1" applyBorder="1" applyAlignment="1">
      <alignment horizontal="center"/>
    </xf>
    <xf numFmtId="0" fontId="0" fillId="0" borderId="10" xfId="0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0" xfId="1" applyFont="1" applyFill="1" applyBorder="1" applyAlignment="1" applyProtection="1">
      <alignment horizontal="center"/>
    </xf>
    <xf numFmtId="0" fontId="6" fillId="0" borderId="9" xfId="0" applyFont="1" applyBorder="1" applyAlignment="1">
      <alignment horizontal="center"/>
    </xf>
    <xf numFmtId="0" fontId="7" fillId="0" borderId="11" xfId="1" applyFont="1" applyFill="1" applyBorder="1" applyAlignment="1" applyProtection="1">
      <alignment horizontal="center"/>
    </xf>
    <xf numFmtId="0" fontId="2" fillId="0" borderId="12" xfId="0" applyFont="1" applyBorder="1" applyAlignment="1">
      <alignment horizontal="center"/>
    </xf>
    <xf numFmtId="0" fontId="7" fillId="0" borderId="0" xfId="1" applyFont="1" applyFill="1" applyBorder="1" applyAlignment="1" applyProtection="1">
      <alignment horizontal="center"/>
    </xf>
    <xf numFmtId="0" fontId="2" fillId="0" borderId="9" xfId="0" applyFont="1" applyBorder="1" applyAlignment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6" fillId="0" borderId="7" xfId="0" applyFont="1" applyBorder="1" applyAlignment="1">
      <alignment horizontal="center"/>
    </xf>
    <xf numFmtId="0" fontId="6" fillId="0" borderId="11" xfId="1" applyFont="1" applyFill="1" applyBorder="1" applyAlignment="1" applyProtection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7" fillId="0" borderId="1" xfId="1" applyFont="1" applyFill="1" applyBorder="1" applyAlignment="1" applyProtection="1">
      <alignment horizontal="center"/>
    </xf>
    <xf numFmtId="0" fontId="2" fillId="0" borderId="1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vertical="center"/>
    </xf>
    <xf numFmtId="0" fontId="17" fillId="0" borderId="0" xfId="0" applyFont="1"/>
    <xf numFmtId="14" fontId="0" fillId="0" borderId="0" xfId="0" applyNumberFormat="1" applyAlignment="1">
      <alignment horizontal="left"/>
    </xf>
    <xf numFmtId="0" fontId="0" fillId="0" borderId="0" xfId="0"/>
    <xf numFmtId="0" fontId="8" fillId="0" borderId="8" xfId="1" applyFont="1" applyFill="1" applyBorder="1" applyAlignment="1" applyProtection="1"/>
    <xf numFmtId="0" fontId="11" fillId="0" borderId="5" xfId="0" applyFon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8" fillId="2" borderId="6" xfId="1" applyFont="1" applyBorder="1" applyAlignment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2" fillId="0" borderId="8" xfId="0" applyFont="1" applyBorder="1"/>
  </cellXfs>
  <cellStyles count="3">
    <cellStyle name="60% - Accent4" xfId="2" builtinId="44"/>
    <cellStyle name="Good" xfId="1" builtinId="26"/>
    <cellStyle name="Normal" xfId="0" builtinId="0"/>
  </cellStyles>
  <dxfs count="0"/>
  <tableStyles count="0" defaultTableStyle="TableStyleMedium9" defaultPivotStyle="PivotStyleLight16"/>
  <colors>
    <mruColors>
      <color rgb="FF006100"/>
      <color rgb="FF0000FF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62"/>
  <sheetViews>
    <sheetView showGridLines="0" tabSelected="1" zoomScaleNormal="100" workbookViewId="0">
      <selection sqref="A1:F1"/>
    </sheetView>
  </sheetViews>
  <sheetFormatPr defaultRowHeight="15" x14ac:dyDescent="0.25"/>
  <cols>
    <col min="1" max="1" width="9.140625" customWidth="1"/>
    <col min="7" max="7" width="9.5703125" customWidth="1"/>
    <col min="8" max="8" width="8.5703125" customWidth="1"/>
    <col min="9" max="9" width="9.28515625" customWidth="1"/>
    <col min="10" max="11" width="9" customWidth="1"/>
    <col min="12" max="12" width="67.5703125" customWidth="1"/>
  </cols>
  <sheetData>
    <row r="1" spans="1:12" ht="21" x14ac:dyDescent="0.35">
      <c r="A1" s="140" t="s">
        <v>124</v>
      </c>
      <c r="B1" s="141"/>
      <c r="C1" s="141"/>
      <c r="D1" s="141"/>
      <c r="E1" s="141"/>
      <c r="F1" s="141"/>
      <c r="G1" s="147" t="s">
        <v>120</v>
      </c>
      <c r="H1" s="148"/>
      <c r="I1" s="148"/>
      <c r="J1" s="148"/>
      <c r="K1" s="149"/>
    </row>
    <row r="2" spans="1:12" x14ac:dyDescent="0.25">
      <c r="A2" s="150" t="s">
        <v>57</v>
      </c>
      <c r="B2" s="138"/>
      <c r="C2" s="138"/>
      <c r="D2" s="138"/>
      <c r="E2" s="138"/>
      <c r="F2" s="138"/>
      <c r="G2" s="138"/>
      <c r="H2" s="138"/>
      <c r="I2" s="138"/>
      <c r="J2" s="138"/>
      <c r="K2" s="143"/>
    </row>
    <row r="3" spans="1:12" x14ac:dyDescent="0.25">
      <c r="A3" s="150" t="s">
        <v>125</v>
      </c>
      <c r="B3" s="138"/>
      <c r="C3" s="138"/>
      <c r="D3" s="138"/>
      <c r="E3" s="138"/>
      <c r="F3" s="138"/>
      <c r="G3" s="138"/>
      <c r="H3" s="138"/>
      <c r="I3" s="138"/>
      <c r="J3" s="138"/>
      <c r="K3" s="143"/>
    </row>
    <row r="4" spans="1:12" x14ac:dyDescent="0.25">
      <c r="A4" s="150" t="s">
        <v>126</v>
      </c>
      <c r="B4" s="138"/>
      <c r="C4" s="138"/>
      <c r="D4" s="138"/>
      <c r="E4" s="138"/>
      <c r="F4" s="138"/>
      <c r="G4" s="138"/>
      <c r="H4" s="138"/>
      <c r="I4" s="138"/>
      <c r="J4" s="138"/>
      <c r="K4" s="143"/>
    </row>
    <row r="5" spans="1:12" x14ac:dyDescent="0.25">
      <c r="A5" s="142"/>
      <c r="B5" s="138"/>
      <c r="C5" s="138"/>
      <c r="D5" s="138"/>
      <c r="E5" s="138"/>
      <c r="F5" s="138"/>
      <c r="G5" s="138"/>
      <c r="H5" s="138"/>
      <c r="I5" s="138"/>
      <c r="J5" s="138"/>
      <c r="K5" s="143"/>
    </row>
    <row r="6" spans="1:12" x14ac:dyDescent="0.25">
      <c r="A6" s="144" t="s">
        <v>54</v>
      </c>
      <c r="B6" s="145"/>
      <c r="C6" s="145"/>
      <c r="D6" s="145"/>
      <c r="E6" s="145"/>
      <c r="F6" s="145"/>
      <c r="G6" s="145"/>
      <c r="H6" s="145"/>
      <c r="I6" s="145"/>
      <c r="J6" s="145"/>
      <c r="K6" s="146"/>
    </row>
    <row r="7" spans="1:12" x14ac:dyDescent="0.25">
      <c r="A7" s="64" t="s">
        <v>50</v>
      </c>
      <c r="B7" s="5"/>
      <c r="C7" s="5"/>
      <c r="D7" s="5"/>
      <c r="E7" s="5"/>
      <c r="F7" s="5"/>
      <c r="G7" s="5"/>
      <c r="H7" s="13" t="s">
        <v>22</v>
      </c>
      <c r="I7" s="13"/>
      <c r="J7" s="13"/>
      <c r="K7" s="76">
        <f>K56</f>
        <v>227</v>
      </c>
      <c r="L7" s="66"/>
    </row>
    <row r="8" spans="1:12" x14ac:dyDescent="0.25">
      <c r="A8" s="9"/>
      <c r="H8" s="14" t="s">
        <v>23</v>
      </c>
      <c r="I8" s="14"/>
      <c r="J8" s="14"/>
      <c r="K8" s="77">
        <f>J56</f>
        <v>0</v>
      </c>
      <c r="L8" s="67"/>
    </row>
    <row r="9" spans="1:12" ht="18.75" x14ac:dyDescent="0.3">
      <c r="A9" s="139" t="s">
        <v>0</v>
      </c>
      <c r="B9" s="138"/>
      <c r="C9" s="138"/>
      <c r="D9" s="138"/>
      <c r="J9" s="15" t="s">
        <v>31</v>
      </c>
      <c r="K9" s="15" t="s">
        <v>33</v>
      </c>
      <c r="L9" s="68" t="s">
        <v>60</v>
      </c>
    </row>
    <row r="10" spans="1:12" x14ac:dyDescent="0.25">
      <c r="A10" s="16"/>
      <c r="B10" s="11"/>
      <c r="C10" s="11"/>
      <c r="D10" s="17"/>
      <c r="E10" s="11"/>
      <c r="F10" s="11"/>
      <c r="G10" s="11"/>
      <c r="H10" s="11"/>
      <c r="I10" s="11"/>
      <c r="J10" s="18" t="s">
        <v>32</v>
      </c>
      <c r="K10" s="18" t="s">
        <v>32</v>
      </c>
      <c r="L10" s="67"/>
    </row>
    <row r="11" spans="1:12" x14ac:dyDescent="0.25">
      <c r="A11" s="19" t="s">
        <v>7</v>
      </c>
      <c r="B11" s="20"/>
      <c r="C11" s="21"/>
      <c r="D11" s="21"/>
      <c r="E11" s="20"/>
      <c r="F11" s="21"/>
      <c r="G11" s="21"/>
      <c r="H11" s="36"/>
      <c r="I11" s="22"/>
      <c r="J11" s="23">
        <f>'Star Awards'!F34</f>
        <v>0</v>
      </c>
      <c r="K11" s="40">
        <f>'Star Awards'!G34</f>
        <v>69</v>
      </c>
      <c r="L11" s="69"/>
    </row>
    <row r="12" spans="1:12" x14ac:dyDescent="0.25">
      <c r="A12" s="10" t="s">
        <v>35</v>
      </c>
      <c r="B12" s="11"/>
      <c r="C12" s="17"/>
      <c r="D12" s="11"/>
      <c r="E12" s="11"/>
      <c r="F12" s="21"/>
      <c r="G12" s="24"/>
      <c r="H12" s="37"/>
      <c r="I12" s="12"/>
      <c r="J12" s="23">
        <f>'Competitions and Events'!H34</f>
        <v>0</v>
      </c>
      <c r="K12" s="40">
        <f>'Competitions and Events'!I34</f>
        <v>55</v>
      </c>
      <c r="L12" s="70"/>
    </row>
    <row r="13" spans="1:12" x14ac:dyDescent="0.25">
      <c r="A13" s="7" t="s">
        <v>102</v>
      </c>
      <c r="C13" s="28"/>
      <c r="F13" s="24"/>
      <c r="G13" s="24"/>
      <c r="H13" s="37"/>
      <c r="J13" s="125"/>
      <c r="K13" s="124"/>
      <c r="L13" s="70"/>
    </row>
    <row r="14" spans="1:12" x14ac:dyDescent="0.25">
      <c r="A14" s="27" t="s">
        <v>103</v>
      </c>
      <c r="G14" s="28" t="s">
        <v>47</v>
      </c>
      <c r="H14" s="28"/>
      <c r="I14" s="2"/>
      <c r="J14" s="23">
        <f>I14</f>
        <v>0</v>
      </c>
      <c r="K14" s="73">
        <v>5</v>
      </c>
      <c r="L14" s="70"/>
    </row>
    <row r="15" spans="1:12" x14ac:dyDescent="0.25">
      <c r="A15" s="4" t="s">
        <v>72</v>
      </c>
      <c r="B15" s="5"/>
      <c r="C15" s="5"/>
      <c r="D15" s="24"/>
      <c r="E15" s="5"/>
      <c r="F15" s="24"/>
      <c r="G15" s="24"/>
      <c r="H15" s="37"/>
      <c r="I15" s="5"/>
      <c r="J15" s="108"/>
      <c r="K15" s="109"/>
      <c r="L15" s="70"/>
    </row>
    <row r="16" spans="1:12" x14ac:dyDescent="0.25">
      <c r="A16" s="27" t="s">
        <v>104</v>
      </c>
      <c r="G16" s="28" t="s">
        <v>47</v>
      </c>
      <c r="H16" s="28"/>
      <c r="I16" s="2"/>
      <c r="J16" s="23">
        <f>I16</f>
        <v>0</v>
      </c>
      <c r="K16" s="73">
        <v>5</v>
      </c>
      <c r="L16" s="70"/>
    </row>
    <row r="17" spans="1:12" x14ac:dyDescent="0.25">
      <c r="A17" s="4" t="s">
        <v>97</v>
      </c>
      <c r="B17" s="5"/>
      <c r="C17" s="5"/>
      <c r="D17" s="24"/>
      <c r="E17" s="5"/>
      <c r="F17" s="24"/>
      <c r="G17" s="24"/>
      <c r="H17" s="37"/>
      <c r="I17" s="5"/>
      <c r="J17" s="106"/>
      <c r="K17" s="54"/>
      <c r="L17" s="70"/>
    </row>
    <row r="18" spans="1:12" x14ac:dyDescent="0.25">
      <c r="A18" s="27" t="s">
        <v>105</v>
      </c>
      <c r="D18" s="28"/>
      <c r="F18" s="28"/>
      <c r="G18" s="28"/>
      <c r="H18" s="55"/>
      <c r="J18" s="63"/>
      <c r="K18" s="107"/>
      <c r="L18" s="70"/>
    </row>
    <row r="19" spans="1:12" x14ac:dyDescent="0.25">
      <c r="A19" s="104" t="s">
        <v>98</v>
      </c>
      <c r="B19" s="11"/>
      <c r="C19" s="11"/>
      <c r="D19" s="11"/>
      <c r="E19" s="11"/>
      <c r="F19" s="11"/>
      <c r="G19" s="17"/>
      <c r="H19" s="17"/>
      <c r="I19" s="2"/>
      <c r="J19" s="23">
        <f>MIN(SUM(I19),K19)</f>
        <v>0</v>
      </c>
      <c r="K19" s="73">
        <v>5</v>
      </c>
      <c r="L19" s="70"/>
    </row>
    <row r="20" spans="1:12" x14ac:dyDescent="0.25">
      <c r="A20" s="105" t="s">
        <v>112</v>
      </c>
      <c r="G20" s="28"/>
      <c r="H20" s="28"/>
      <c r="I20" s="5"/>
      <c r="J20" s="125"/>
      <c r="K20" s="124"/>
      <c r="L20" s="70" t="s">
        <v>129</v>
      </c>
    </row>
    <row r="21" spans="1:12" x14ac:dyDescent="0.25">
      <c r="A21" s="27" t="s">
        <v>127</v>
      </c>
      <c r="G21" s="28"/>
      <c r="H21" s="28"/>
      <c r="I21" s="2"/>
      <c r="J21" s="23">
        <f>MIN(SUM(I21*2),K21)</f>
        <v>0</v>
      </c>
      <c r="K21" s="73">
        <v>10</v>
      </c>
      <c r="L21" s="70" t="s">
        <v>130</v>
      </c>
    </row>
    <row r="22" spans="1:12" x14ac:dyDescent="0.25">
      <c r="A22" s="4" t="s">
        <v>79</v>
      </c>
      <c r="B22" s="5"/>
      <c r="C22" s="5"/>
      <c r="D22" s="24"/>
      <c r="E22" s="5"/>
      <c r="F22" s="24"/>
      <c r="G22" s="24"/>
      <c r="H22" s="37"/>
      <c r="I22" s="5"/>
      <c r="J22" s="106"/>
      <c r="K22" s="54"/>
      <c r="L22" s="70"/>
    </row>
    <row r="23" spans="1:12" x14ac:dyDescent="0.25">
      <c r="A23" s="27" t="s">
        <v>128</v>
      </c>
      <c r="D23" s="28"/>
      <c r="F23" s="28"/>
      <c r="G23" s="28"/>
      <c r="H23" s="55"/>
      <c r="J23" s="63"/>
      <c r="K23" s="107"/>
      <c r="L23" s="70"/>
    </row>
    <row r="24" spans="1:12" x14ac:dyDescent="0.25">
      <c r="A24" s="27" t="s">
        <v>100</v>
      </c>
      <c r="G24" s="28"/>
      <c r="H24" s="28"/>
      <c r="I24" s="2"/>
      <c r="J24" s="23">
        <f>IF(I24&gt;=100,5,IF(I24&gt;=50,4,IF(I24&gt;=25,3,IF(I24&gt;0,2,0))))</f>
        <v>0</v>
      </c>
      <c r="K24" s="73">
        <v>5</v>
      </c>
      <c r="L24" s="70"/>
    </row>
    <row r="25" spans="1:12" x14ac:dyDescent="0.25">
      <c r="A25" s="4" t="s">
        <v>67</v>
      </c>
      <c r="B25" s="5"/>
      <c r="C25" s="5"/>
      <c r="D25" s="24"/>
      <c r="E25" s="5"/>
      <c r="F25" s="24"/>
      <c r="G25" s="24"/>
      <c r="H25" s="37" t="s">
        <v>56</v>
      </c>
      <c r="I25" s="5"/>
      <c r="J25" s="108"/>
      <c r="K25" s="109"/>
      <c r="L25" s="70"/>
    </row>
    <row r="26" spans="1:12" x14ac:dyDescent="0.25">
      <c r="A26" s="9" t="s">
        <v>101</v>
      </c>
      <c r="H26" s="38">
        <v>2</v>
      </c>
      <c r="I26" s="2"/>
      <c r="J26" s="29"/>
      <c r="K26" s="74"/>
      <c r="L26" s="70"/>
    </row>
    <row r="27" spans="1:12" x14ac:dyDescent="0.25">
      <c r="A27" s="9" t="s">
        <v>68</v>
      </c>
      <c r="H27" s="38">
        <v>2</v>
      </c>
      <c r="I27" s="2"/>
      <c r="J27" s="25"/>
      <c r="K27" s="26"/>
      <c r="L27" s="70" t="s">
        <v>69</v>
      </c>
    </row>
    <row r="28" spans="1:12" x14ac:dyDescent="0.25">
      <c r="A28" s="9" t="s">
        <v>78</v>
      </c>
      <c r="B28" s="31"/>
      <c r="C28" s="31"/>
      <c r="D28" s="31"/>
      <c r="E28" s="31"/>
      <c r="F28" s="31"/>
      <c r="G28" s="31"/>
      <c r="H28" s="38">
        <v>6</v>
      </c>
      <c r="I28" s="2"/>
      <c r="J28" s="3">
        <f>MIN(SUM(I26:I28),K28)</f>
        <v>0</v>
      </c>
      <c r="K28" s="73">
        <f>SUM(H26:H28)</f>
        <v>10</v>
      </c>
      <c r="L28" s="70" t="s">
        <v>70</v>
      </c>
    </row>
    <row r="29" spans="1:12" x14ac:dyDescent="0.25">
      <c r="A29" s="4" t="s">
        <v>20</v>
      </c>
      <c r="B29" s="5"/>
      <c r="C29" s="5"/>
      <c r="D29" s="24"/>
      <c r="E29" s="5"/>
      <c r="F29" s="24"/>
      <c r="G29" s="24"/>
      <c r="H29" s="37"/>
      <c r="I29" s="5"/>
      <c r="J29" s="106"/>
      <c r="K29" s="54"/>
      <c r="L29" s="70"/>
    </row>
    <row r="30" spans="1:12" x14ac:dyDescent="0.25">
      <c r="A30" s="9" t="s">
        <v>93</v>
      </c>
      <c r="J30" s="39"/>
      <c r="K30" s="110"/>
      <c r="L30" s="70"/>
    </row>
    <row r="31" spans="1:12" x14ac:dyDescent="0.25">
      <c r="A31" s="9" t="s">
        <v>55</v>
      </c>
      <c r="J31" s="111"/>
      <c r="K31" s="112"/>
      <c r="L31" s="70"/>
    </row>
    <row r="32" spans="1:12" x14ac:dyDescent="0.25">
      <c r="A32" s="30" t="s">
        <v>26</v>
      </c>
      <c r="B32" s="31"/>
      <c r="C32" s="31"/>
      <c r="D32" s="31"/>
      <c r="E32" s="31"/>
      <c r="F32" s="31"/>
      <c r="G32" s="31"/>
      <c r="J32" s="63"/>
      <c r="K32" s="107"/>
      <c r="L32" s="70"/>
    </row>
    <row r="33" spans="1:12" x14ac:dyDescent="0.25">
      <c r="A33" s="32" t="s">
        <v>27</v>
      </c>
      <c r="B33" s="33"/>
      <c r="C33" s="33"/>
      <c r="D33" s="33"/>
      <c r="E33" s="33"/>
      <c r="F33" s="33"/>
      <c r="G33" s="33"/>
      <c r="H33" s="11"/>
      <c r="I33" s="2"/>
      <c r="J33" s="3">
        <f>MIN(SUM(I33),K33)</f>
        <v>0</v>
      </c>
      <c r="K33" s="73">
        <v>15</v>
      </c>
      <c r="L33" s="70"/>
    </row>
    <row r="34" spans="1:12" x14ac:dyDescent="0.25">
      <c r="A34" s="4" t="s">
        <v>21</v>
      </c>
      <c r="B34" s="5"/>
      <c r="C34" s="5"/>
      <c r="D34" s="24"/>
      <c r="E34" s="5"/>
      <c r="F34" s="24"/>
      <c r="G34" s="24"/>
      <c r="H34" s="37"/>
      <c r="I34" s="5"/>
      <c r="J34" s="106"/>
      <c r="K34" s="54"/>
      <c r="L34" s="70"/>
    </row>
    <row r="35" spans="1:12" x14ac:dyDescent="0.25">
      <c r="A35" s="9" t="s">
        <v>61</v>
      </c>
      <c r="J35" s="39"/>
      <c r="K35" s="110"/>
      <c r="L35" s="70"/>
    </row>
    <row r="36" spans="1:12" x14ac:dyDescent="0.25">
      <c r="A36" s="9" t="s">
        <v>49</v>
      </c>
      <c r="J36" s="113"/>
      <c r="K36" s="114"/>
      <c r="L36" s="70"/>
    </row>
    <row r="37" spans="1:12" x14ac:dyDescent="0.25">
      <c r="A37" s="30" t="s">
        <v>48</v>
      </c>
      <c r="I37" s="35"/>
      <c r="J37" s="3">
        <f>MIN(SUM(I37),K37)</f>
        <v>0</v>
      </c>
      <c r="K37" s="73">
        <v>5</v>
      </c>
      <c r="L37" s="70"/>
    </row>
    <row r="38" spans="1:12" x14ac:dyDescent="0.25">
      <c r="A38" s="4" t="s">
        <v>74</v>
      </c>
      <c r="B38" s="5"/>
      <c r="C38" s="5"/>
      <c r="D38" s="5"/>
      <c r="E38" s="5"/>
      <c r="F38" s="24"/>
      <c r="G38" s="24"/>
      <c r="H38" s="37"/>
      <c r="I38" s="5"/>
      <c r="J38" s="106"/>
      <c r="K38" s="54"/>
      <c r="L38" s="70"/>
    </row>
    <row r="39" spans="1:12" x14ac:dyDescent="0.25">
      <c r="A39" s="9" t="s">
        <v>82</v>
      </c>
      <c r="J39" s="39"/>
      <c r="K39" s="110"/>
      <c r="L39" s="70"/>
    </row>
    <row r="40" spans="1:12" x14ac:dyDescent="0.25">
      <c r="A40" s="9" t="s">
        <v>28</v>
      </c>
      <c r="J40" s="115"/>
      <c r="K40" s="116"/>
      <c r="L40" s="70"/>
    </row>
    <row r="41" spans="1:12" x14ac:dyDescent="0.25">
      <c r="A41" s="30" t="s">
        <v>29</v>
      </c>
      <c r="J41" s="63"/>
      <c r="K41" s="107"/>
      <c r="L41" s="70"/>
    </row>
    <row r="42" spans="1:12" x14ac:dyDescent="0.25">
      <c r="A42" s="32" t="s">
        <v>30</v>
      </c>
      <c r="B42" s="11"/>
      <c r="C42" s="11"/>
      <c r="D42" s="11"/>
      <c r="E42" s="11"/>
      <c r="F42" s="11"/>
      <c r="G42" s="11"/>
      <c r="H42" s="11"/>
      <c r="I42" s="2"/>
      <c r="J42" s="3">
        <f>MIN(SUM(I42),K42)</f>
        <v>0</v>
      </c>
      <c r="K42" s="73">
        <v>5</v>
      </c>
      <c r="L42" s="70"/>
    </row>
    <row r="43" spans="1:12" x14ac:dyDescent="0.25">
      <c r="A43" s="83" t="s">
        <v>73</v>
      </c>
      <c r="B43" s="84"/>
      <c r="C43" s="84"/>
      <c r="D43" s="84"/>
      <c r="E43" s="84"/>
      <c r="F43" s="84"/>
      <c r="G43" s="84"/>
      <c r="H43" s="84"/>
      <c r="I43" s="84"/>
      <c r="J43" s="117"/>
      <c r="K43" s="118"/>
      <c r="L43" s="78"/>
    </row>
    <row r="44" spans="1:12" x14ac:dyDescent="0.25">
      <c r="A44" s="85" t="s">
        <v>75</v>
      </c>
      <c r="B44" s="84"/>
      <c r="C44" s="84"/>
      <c r="D44" s="84"/>
      <c r="E44" s="84"/>
      <c r="F44" s="84"/>
      <c r="G44" s="84"/>
      <c r="H44" s="84"/>
      <c r="I44" s="84"/>
      <c r="J44" s="111"/>
      <c r="K44" s="112"/>
      <c r="L44" s="78"/>
    </row>
    <row r="45" spans="1:12" x14ac:dyDescent="0.25">
      <c r="A45" s="85" t="s">
        <v>76</v>
      </c>
      <c r="B45" s="84"/>
      <c r="C45" s="84"/>
      <c r="D45" s="84"/>
      <c r="E45" s="84"/>
      <c r="F45" s="84"/>
      <c r="G45" s="84"/>
      <c r="H45" s="84"/>
      <c r="I45" s="84"/>
      <c r="J45" s="111"/>
      <c r="K45" s="112"/>
      <c r="L45" s="78"/>
    </row>
    <row r="46" spans="1:12" x14ac:dyDescent="0.25">
      <c r="A46" s="86" t="s">
        <v>29</v>
      </c>
      <c r="B46" s="84"/>
      <c r="C46" s="84"/>
      <c r="D46" s="84"/>
      <c r="E46" s="84"/>
      <c r="F46" s="84"/>
      <c r="G46" s="84"/>
      <c r="H46" s="84"/>
      <c r="I46" s="84"/>
      <c r="J46" s="119"/>
      <c r="K46" s="120"/>
      <c r="L46" s="78"/>
    </row>
    <row r="47" spans="1:12" x14ac:dyDescent="0.25">
      <c r="A47" s="87" t="s">
        <v>77</v>
      </c>
      <c r="B47" s="84"/>
      <c r="C47" s="84"/>
      <c r="D47" s="84"/>
      <c r="E47" s="84"/>
      <c r="F47" s="84"/>
      <c r="G47" s="84"/>
      <c r="H47" s="84"/>
      <c r="I47" s="2"/>
      <c r="J47" s="3">
        <f>MIN(SUM(I47),K47)</f>
        <v>0</v>
      </c>
      <c r="K47" s="80">
        <v>10</v>
      </c>
      <c r="L47" s="70" t="s">
        <v>131</v>
      </c>
    </row>
    <row r="48" spans="1:12" x14ac:dyDescent="0.25">
      <c r="A48" s="88" t="s">
        <v>121</v>
      </c>
      <c r="B48" s="89"/>
      <c r="C48" s="89"/>
      <c r="D48" s="90"/>
      <c r="E48" s="89"/>
      <c r="F48" s="90"/>
      <c r="G48" s="90"/>
      <c r="H48" s="91"/>
      <c r="I48" s="89"/>
      <c r="J48" s="121"/>
      <c r="K48" s="122"/>
      <c r="L48" s="70" t="s">
        <v>111</v>
      </c>
    </row>
    <row r="49" spans="1:12" x14ac:dyDescent="0.25">
      <c r="A49" s="85" t="s">
        <v>119</v>
      </c>
      <c r="B49" s="84"/>
      <c r="C49" s="84"/>
      <c r="D49" s="92"/>
      <c r="E49" s="84"/>
      <c r="F49" s="92"/>
      <c r="G49" s="92"/>
      <c r="H49" s="2"/>
      <c r="I49" s="3">
        <f>MIN(SUM(H49),4)</f>
        <v>0</v>
      </c>
      <c r="J49" s="3"/>
      <c r="K49" s="79"/>
      <c r="L49" s="70"/>
    </row>
    <row r="50" spans="1:12" x14ac:dyDescent="0.25">
      <c r="A50" s="85" t="s">
        <v>84</v>
      </c>
      <c r="B50" s="84"/>
      <c r="C50" s="84"/>
      <c r="D50" s="92"/>
      <c r="E50" s="84"/>
      <c r="F50" s="84"/>
      <c r="G50" s="84"/>
      <c r="H50" s="2"/>
      <c r="I50" s="3">
        <f>MIN(SUM(H50),6)</f>
        <v>0</v>
      </c>
      <c r="J50" s="3"/>
      <c r="K50" s="79"/>
      <c r="L50" s="70"/>
    </row>
    <row r="51" spans="1:12" x14ac:dyDescent="0.25">
      <c r="A51" s="85" t="s">
        <v>85</v>
      </c>
      <c r="B51" s="84"/>
      <c r="C51" s="84"/>
      <c r="D51" s="84"/>
      <c r="E51" s="84"/>
      <c r="F51" s="84"/>
      <c r="G51" s="84"/>
      <c r="H51" s="2"/>
      <c r="I51" s="3">
        <f>MIN(SUM(H51)*2,6)</f>
        <v>0</v>
      </c>
      <c r="J51" s="3"/>
      <c r="K51" s="79"/>
      <c r="L51" s="70"/>
    </row>
    <row r="52" spans="1:12" x14ac:dyDescent="0.25">
      <c r="A52" s="85" t="s">
        <v>123</v>
      </c>
      <c r="B52" s="84"/>
      <c r="C52" s="84"/>
      <c r="D52" s="84"/>
      <c r="E52" s="84"/>
      <c r="F52" s="84"/>
      <c r="G52" s="84"/>
      <c r="H52" s="2"/>
      <c r="I52" s="3">
        <f t="shared" ref="I52:I53" si="0">MIN(SUM(H52),4)</f>
        <v>0</v>
      </c>
      <c r="J52" s="3"/>
      <c r="K52" s="79"/>
      <c r="L52" s="70" t="s">
        <v>122</v>
      </c>
    </row>
    <row r="53" spans="1:12" x14ac:dyDescent="0.25">
      <c r="A53" s="93" t="s">
        <v>83</v>
      </c>
      <c r="B53" s="94"/>
      <c r="C53" s="94"/>
      <c r="D53" s="94"/>
      <c r="E53" s="94"/>
      <c r="F53" s="94"/>
      <c r="G53" s="94"/>
      <c r="H53" s="2"/>
      <c r="I53" s="3">
        <f t="shared" si="0"/>
        <v>0</v>
      </c>
      <c r="J53" s="3">
        <f>MIN(SUM(I49:I53),K53)</f>
        <v>0</v>
      </c>
      <c r="K53" s="80">
        <v>20</v>
      </c>
      <c r="L53" s="70"/>
    </row>
    <row r="54" spans="1:12" x14ac:dyDescent="0.25">
      <c r="A54" s="4" t="s">
        <v>80</v>
      </c>
      <c r="B54" s="5"/>
      <c r="C54" s="5"/>
      <c r="D54" s="24"/>
      <c r="E54" s="5"/>
      <c r="F54" s="24"/>
      <c r="G54" s="24"/>
      <c r="H54" s="37"/>
      <c r="I54" s="89"/>
      <c r="J54" s="123"/>
      <c r="K54" s="124"/>
      <c r="L54" s="70"/>
    </row>
    <row r="55" spans="1:12" x14ac:dyDescent="0.25">
      <c r="A55" s="16" t="s">
        <v>81</v>
      </c>
      <c r="B55" s="11"/>
      <c r="C55" s="11"/>
      <c r="D55" s="11"/>
      <c r="E55" s="11"/>
      <c r="F55" s="11"/>
      <c r="G55" s="11"/>
      <c r="H55" s="11"/>
      <c r="I55" s="82"/>
      <c r="J55" s="3">
        <f>MIN(SUM(I55)*2,8)</f>
        <v>0</v>
      </c>
      <c r="K55" s="73">
        <v>8</v>
      </c>
      <c r="L55" s="70"/>
    </row>
    <row r="56" spans="1:12" x14ac:dyDescent="0.25">
      <c r="A56" s="10" t="s">
        <v>34</v>
      </c>
      <c r="B56" s="11"/>
      <c r="C56" s="11"/>
      <c r="D56" s="11"/>
      <c r="E56" s="11"/>
      <c r="F56" s="11"/>
      <c r="G56" s="11"/>
      <c r="H56" s="11"/>
      <c r="I56" s="81"/>
      <c r="J56" s="3">
        <f>SUM(J11:J55)</f>
        <v>0</v>
      </c>
      <c r="K56" s="75">
        <f>SUM(K11:K55)</f>
        <v>227</v>
      </c>
      <c r="L56" s="71"/>
    </row>
    <row r="57" spans="1:12" x14ac:dyDescent="0.25">
      <c r="A57" s="31"/>
      <c r="J57" s="34"/>
    </row>
    <row r="58" spans="1:12" x14ac:dyDescent="0.25">
      <c r="A58" s="95" t="s">
        <v>86</v>
      </c>
      <c r="B58" s="28"/>
      <c r="C58" s="28"/>
      <c r="D58" s="28"/>
      <c r="E58" s="28"/>
      <c r="F58" s="28"/>
    </row>
    <row r="59" spans="1:12" x14ac:dyDescent="0.25">
      <c r="A59" s="95" t="s">
        <v>58</v>
      </c>
      <c r="B59" s="28"/>
      <c r="C59" s="28"/>
      <c r="D59" s="28"/>
      <c r="E59" s="28"/>
      <c r="F59" s="28"/>
    </row>
    <row r="60" spans="1:12" x14ac:dyDescent="0.25">
      <c r="A60" s="95" t="s">
        <v>88</v>
      </c>
      <c r="B60" s="28"/>
      <c r="C60" s="28"/>
      <c r="D60" s="28"/>
      <c r="E60" s="28"/>
      <c r="F60" s="28"/>
    </row>
    <row r="61" spans="1:12" x14ac:dyDescent="0.25">
      <c r="A61" s="95" t="s">
        <v>87</v>
      </c>
      <c r="B61" s="28"/>
      <c r="C61" s="28"/>
      <c r="D61" s="28"/>
      <c r="E61" s="28"/>
      <c r="F61" s="28"/>
    </row>
    <row r="62" spans="1:12" x14ac:dyDescent="0.25">
      <c r="A62" s="137" t="s">
        <v>133</v>
      </c>
      <c r="B62" s="138"/>
    </row>
  </sheetData>
  <sheetProtection algorithmName="SHA-512" hashValue="8LbH4ukzr2jU3GEg5Ym+0h9rbl7I0BasDVN89gSQvvCy1zSaCb+OE74eQa/gPpzq+9cRiqPdjQ9NNlKHcEC2wA==" saltValue="SuKrUZifS7cSkd+lm4go2Q==" spinCount="100000" sheet="1" objects="1" scenarios="1"/>
  <mergeCells count="9">
    <mergeCell ref="A62:B62"/>
    <mergeCell ref="A9:D9"/>
    <mergeCell ref="A1:F1"/>
    <mergeCell ref="A5:K5"/>
    <mergeCell ref="A6:K6"/>
    <mergeCell ref="G1:K1"/>
    <mergeCell ref="A2:K2"/>
    <mergeCell ref="A3:K3"/>
    <mergeCell ref="A4:K4"/>
  </mergeCells>
  <dataValidations count="21">
    <dataValidation type="whole" operator="equal" allowBlank="1" showInputMessage="1" showErrorMessage="1" errorTitle="Cub National Challenge" error="You must enter 5 if you took part in the National Challenge" promptTitle="Cub National Challenge" prompt="Enter 5 if you took part in the National Challenge" sqref="I16" xr:uid="{00000000-0002-0000-0000-000000000000}">
      <formula1>5</formula1>
    </dataValidation>
    <dataValidation allowBlank="1" showInputMessage="1" showErrorMessage="1" promptTitle="Star Awards" prompt="Click on the Star Awards tab at the bottom of this sheet to enter Star Awards points" sqref="J11" xr:uid="{00000000-0002-0000-0000-000001000000}"/>
    <dataValidation allowBlank="1" showInputMessage="1" showErrorMessage="1" promptTitle="Competitions" prompt="Click on the Competitions tab at the bottom of this sheet to enter Competitions points" sqref="J12:J13" xr:uid="{00000000-0002-0000-0000-000002000000}"/>
    <dataValidation type="whole" allowBlank="1" showInputMessage="1" showErrorMessage="1" errorTitle="Community Service" error="You must enter 5 points for every Community Service project you undertake to a maximum of 15 points" promptTitle="Community Service" prompt="Enter 5 points for every Community Service project you undertake to a maximum of 15 points" sqref="I33" xr:uid="{00000000-0002-0000-0000-000003000000}">
      <formula1>5</formula1>
      <formula2>15</formula2>
    </dataValidation>
    <dataValidation type="whole" allowBlank="1" showInputMessage="1" showErrorMessage="1" errorTitle="Development" error="You must enter the number of joint activities to a maximum of 5" promptTitle="Development" prompt="Enter the number of joint activities to a maximum of 5" sqref="I37" xr:uid="{00000000-0002-0000-0000-000004000000}">
      <formula1>1</formula1>
      <formula2>5</formula2>
    </dataValidation>
    <dataValidation type="whole" allowBlank="1" showInputMessage="1" showErrorMessage="1" errorTitle="Scouting Service" error="You must enter number of work points (10 people for 1 hour = 1 point)" promptTitle="Scouting Service" prompt="Enter number of work points (10 people for 1 hour = 1 point)" sqref="I42" xr:uid="{00000000-0002-0000-0000-000005000000}">
      <formula1>1</formula1>
      <formula2>5</formula2>
    </dataValidation>
    <dataValidation type="whole" allowBlank="1" showInputMessage="1" showErrorMessage="1" errorTitle="District Participation" error="Enter 2 points for each District meeting or event attended to a maximum of 8" promptTitle="District Participation" prompt="Enter 2 points for each District meeting or event attended to a maximum of 8" sqref="I55" xr:uid="{00000000-0002-0000-0000-000006000000}">
      <formula1>2</formula1>
      <formula2>8</formula2>
    </dataValidation>
    <dataValidation operator="equal" allowBlank="1" showInputMessage="1" showErrorMessage="1" sqref="J37 J33" xr:uid="{00000000-0002-0000-0000-000007000000}"/>
    <dataValidation type="whole" allowBlank="1" showInputMessage="1" showErrorMessage="1" errorTitle="Community Service" error="Enter 5 points for every Community Service project you undertake to a maximum of 15 points" promptTitle="Group Publicity" prompt="Enter 1 point for every article published in a local rag/press to a maximum of 2 points" sqref="I26" xr:uid="{00000000-0002-0000-0000-000008000000}">
      <formula1>1</formula1>
      <formula2>2</formula2>
    </dataValidation>
    <dataValidation type="whole" allowBlank="1" showInputMessage="1" showErrorMessage="1" errorTitle="Group Publicity" error="Enter 1 point for every two Facebook or Instagram posts to a maximum of 6 points" promptTitle="Group Publicity" prompt="Enter 1 point for every two Facebook or Instagram posts to a maximum of 6 points" sqref="I28" xr:uid="{00000000-0002-0000-0000-00000A000000}">
      <formula1>1</formula1>
      <formula2>6</formula2>
    </dataValidation>
    <dataValidation type="whole" allowBlank="1" showInputMessage="1" showErrorMessage="1" errorTitle="Group Regional Challenge" error="Enter number of observations submitted by Group (uniformed members only)" promptTitle="Group Regional Challenge" prompt="Enter number of Observations submitted by Group (uniformed members only)" sqref="I24" xr:uid="{00000000-0002-0000-0000-00000B000000}">
      <formula1>0</formula1>
      <formula2>10000</formula2>
    </dataValidation>
    <dataValidation type="whole" allowBlank="1" showInputMessage="1" showErrorMessage="1" errorTitle="Hawequas Service" error="You must enter number of work points (10 people for 1 hour = 2 points)" promptTitle="Hawequas Service" prompt="Enter number of work points (10 people for 1 hour = 2 points)" sqref="I47" xr:uid="{00000000-0002-0000-0000-00000C000000}">
      <formula1>1</formula1>
      <formula2>10</formula2>
    </dataValidation>
    <dataValidation type="whole" allowBlank="1" showInputMessage="1" showErrorMessage="1" errorTitle="Adult Training" error="You must enter number of Scouters assisting at Regional activity" promptTitle="Adult Training" prompt="Enter number of Scouters assisting at Regional activity" sqref="H53" xr:uid="{00000000-0002-0000-0000-00000D000000}">
      <formula1>0</formula1>
      <formula2>30</formula2>
    </dataValidation>
    <dataValidation type="whole" allowBlank="1" showInputMessage="1" showErrorMessage="1" errorTitle="Adult Training" error="You must enter number of active Scouters holding Wood Badge" promptTitle="Adult Training" prompt="Enter number of active Scouters holding Wood badge" sqref="H51" xr:uid="{00000000-0002-0000-0000-00000E000000}">
      <formula1>0</formula1>
      <formula2>30</formula2>
    </dataValidation>
    <dataValidation type="whole" allowBlank="1" showInputMessage="1" showErrorMessage="1" errorTitle="Adult Training" error="You must enter number of adults who attended a training course" promptTitle="Adult Training" prompt="Enter number of adults who attended a training course" sqref="H52" xr:uid="{00000000-0002-0000-0000-00000F000000}">
      <formula1>0</formula1>
      <formula2>30</formula2>
    </dataValidation>
    <dataValidation type="whole" allowBlank="1" showInputMessage="1" showErrorMessage="1" errorTitle="Adult Training" error="You must enter number of active Scouters holding a valid Warrant" promptTitle="Adult Training" prompt="Enter number of active Scouters holding a valid Warrant" sqref="H50" xr:uid="{00000000-0002-0000-0000-000010000000}">
      <formula1>0</formula1>
      <formula2>30</formula2>
    </dataValidation>
    <dataValidation type="whole" allowBlank="1" showInputMessage="1" showErrorMessage="1" errorTitle="Adult Training" error="You must enter number of active Scouters holding a valid Limited Warrant" promptTitle="Adult Training" prompt="Enter number of active Scouters holding a valid Limited Warrant" sqref="H49" xr:uid="{00000000-0002-0000-0000-000011000000}">
      <formula1>0</formula1>
      <formula2>30</formula2>
    </dataValidation>
    <dataValidation type="whole" operator="equal" allowBlank="1" showInputMessage="1" showErrorMessage="1" errorTitle="Meerkat National Challenge" error="You must enter 5 if your Group has a Meerkat Den with more than 5 Meerkats" promptTitle="Meerkat National Challenge" prompt="Enter 5 if your Group has a Meerkat Den with more than 5 Meerkats" sqref="I14" xr:uid="{00000000-0002-0000-0000-000012000000}">
      <formula1>5</formula1>
    </dataValidation>
    <dataValidation type="whole" allowBlank="1" showInputMessage="1" showErrorMessage="1" errorTitle="Scout National Challenge" error="Enter number of Patrols completing the Scout National Challenge" promptTitle="Scout National Challenge" prompt="Enter number of Patrols completing the Scout National Challenge" sqref="I19" xr:uid="{00000000-0002-0000-0000-000013000000}">
      <formula1>0</formula1>
      <formula2>6</formula2>
    </dataValidation>
    <dataValidation type="whole" allowBlank="1" showInputMessage="1" showErrorMessage="1" errorTitle="First Class" error="Enter number of First Class Scouts" promptTitle="First Class" prompt="Enter number of First Class Scouts" sqref="I21" xr:uid="{00000000-0002-0000-0000-000014000000}">
      <formula1>0</formula1>
      <formula2>48</formula2>
    </dataValidation>
    <dataValidation type="whole" allowBlank="1" showInputMessage="1" showErrorMessage="1" errorTitle="Group Publicity" error="Enter 2 points if Group website  updated in last 3 months, otherwise 1 point if it exists" promptTitle="Group Publicity" prompt="Enter 2 points if Group website  updated in last 3 months, otherwise 1 point if it exists" sqref="I27" xr:uid="{487A9F2E-DDD2-4D5B-B382-5ED7DC1764CD}">
      <formula1>1</formula1>
      <formula2>2</formula2>
    </dataValidation>
  </dataValidations>
  <pageMargins left="0.39370078740157483" right="0" top="0.35433070866141736" bottom="0.15748031496062992" header="0.31496062992125984" footer="0.11811023622047245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34"/>
  <sheetViews>
    <sheetView showGridLines="0" workbookViewId="0">
      <selection sqref="A1:B1"/>
    </sheetView>
  </sheetViews>
  <sheetFormatPr defaultRowHeight="15" x14ac:dyDescent="0.25"/>
  <cols>
    <col min="1" max="1" width="10.7109375" bestFit="1" customWidth="1"/>
    <col min="2" max="5" width="12" customWidth="1"/>
    <col min="6" max="6" width="9.140625" style="28" customWidth="1"/>
    <col min="7" max="7" width="9.140625" customWidth="1"/>
  </cols>
  <sheetData>
    <row r="1" spans="1:12" ht="21" customHeight="1" x14ac:dyDescent="0.35">
      <c r="A1" s="140" t="s">
        <v>42</v>
      </c>
      <c r="B1" s="141"/>
      <c r="C1" s="5"/>
      <c r="D1" s="5"/>
      <c r="E1" s="24"/>
      <c r="F1" s="21"/>
      <c r="G1" s="6"/>
    </row>
    <row r="2" spans="1:12" ht="15" customHeight="1" x14ac:dyDescent="0.3">
      <c r="A2" s="139" t="s">
        <v>0</v>
      </c>
      <c r="B2" s="138"/>
      <c r="C2" s="138"/>
      <c r="F2" s="25" t="s">
        <v>31</v>
      </c>
      <c r="G2" s="25" t="s">
        <v>33</v>
      </c>
      <c r="H2" s="39"/>
    </row>
    <row r="3" spans="1:12" ht="15" customHeight="1" x14ac:dyDescent="0.3">
      <c r="A3" s="42" t="s">
        <v>91</v>
      </c>
      <c r="B3" s="28"/>
      <c r="C3" s="43"/>
      <c r="D3" s="43"/>
      <c r="F3" s="25" t="s">
        <v>32</v>
      </c>
      <c r="G3" s="25" t="s">
        <v>32</v>
      </c>
      <c r="H3" s="39"/>
    </row>
    <row r="4" spans="1:12" x14ac:dyDescent="0.25">
      <c r="A4" s="44"/>
      <c r="B4" s="25" t="s">
        <v>37</v>
      </c>
      <c r="C4" s="25" t="s">
        <v>38</v>
      </c>
      <c r="D4" s="25" t="s">
        <v>39</v>
      </c>
      <c r="E4" s="25" t="s">
        <v>71</v>
      </c>
      <c r="F4" s="126"/>
      <c r="G4" s="6"/>
      <c r="H4" s="39"/>
      <c r="I4" t="s">
        <v>89</v>
      </c>
    </row>
    <row r="5" spans="1:12" x14ac:dyDescent="0.25">
      <c r="A5" s="46" t="s">
        <v>36</v>
      </c>
      <c r="B5" s="47">
        <v>10</v>
      </c>
      <c r="C5" s="47">
        <v>7</v>
      </c>
      <c r="D5" s="47">
        <v>4</v>
      </c>
      <c r="E5" s="47">
        <v>2</v>
      </c>
      <c r="F5" s="17"/>
      <c r="G5" s="12"/>
    </row>
    <row r="6" spans="1:12" x14ac:dyDescent="0.25">
      <c r="A6" s="44"/>
      <c r="B6" s="1"/>
      <c r="C6" s="1"/>
      <c r="D6" s="1"/>
      <c r="E6" s="41"/>
      <c r="F6" s="23">
        <f>MIN(SUM(B6:E6),G6)</f>
        <v>0</v>
      </c>
      <c r="G6" s="40">
        <v>10</v>
      </c>
    </row>
    <row r="7" spans="1:12" x14ac:dyDescent="0.25">
      <c r="A7" s="96"/>
      <c r="F7" s="24"/>
      <c r="G7" s="6"/>
    </row>
    <row r="8" spans="1:12" ht="15" customHeight="1" x14ac:dyDescent="0.3">
      <c r="A8" s="42" t="s">
        <v>41</v>
      </c>
      <c r="B8" s="28"/>
      <c r="C8" s="43"/>
      <c r="D8" s="43"/>
      <c r="F8" s="127"/>
      <c r="G8" s="128"/>
      <c r="H8" s="39"/>
    </row>
    <row r="9" spans="1:12" x14ac:dyDescent="0.25">
      <c r="A9" s="44"/>
      <c r="B9" s="25" t="s">
        <v>37</v>
      </c>
      <c r="C9" s="25" t="s">
        <v>38</v>
      </c>
      <c r="D9" s="25" t="s">
        <v>39</v>
      </c>
      <c r="E9" s="45" t="s">
        <v>71</v>
      </c>
      <c r="F9" s="129"/>
      <c r="G9" s="8"/>
      <c r="H9" s="39"/>
      <c r="I9" t="s">
        <v>90</v>
      </c>
    </row>
    <row r="10" spans="1:12" x14ac:dyDescent="0.25">
      <c r="A10" s="46" t="s">
        <v>36</v>
      </c>
      <c r="B10" s="47">
        <v>15</v>
      </c>
      <c r="C10" s="47">
        <v>10</v>
      </c>
      <c r="D10" s="47">
        <v>7</v>
      </c>
      <c r="E10" s="48">
        <v>3</v>
      </c>
      <c r="F10" s="10"/>
      <c r="G10" s="12"/>
    </row>
    <row r="11" spans="1:12" x14ac:dyDescent="0.25">
      <c r="A11" s="44"/>
      <c r="B11" s="1"/>
      <c r="C11" s="1"/>
      <c r="D11" s="1"/>
      <c r="E11" s="41"/>
      <c r="F11" s="23">
        <f>MIN(SUM(B11:E11),G11)</f>
        <v>0</v>
      </c>
      <c r="G11" s="40">
        <v>15</v>
      </c>
    </row>
    <row r="12" spans="1:12" x14ac:dyDescent="0.25">
      <c r="A12" s="9"/>
      <c r="B12" s="38"/>
      <c r="C12" s="38"/>
      <c r="D12" s="38"/>
      <c r="E12" s="38"/>
      <c r="F12" s="24"/>
      <c r="G12" s="6"/>
    </row>
    <row r="13" spans="1:12" ht="15" customHeight="1" x14ac:dyDescent="0.3">
      <c r="A13" s="42" t="s">
        <v>40</v>
      </c>
      <c r="B13" s="28"/>
      <c r="C13" s="43"/>
      <c r="D13" s="43"/>
      <c r="E13" s="38"/>
      <c r="G13" s="8"/>
      <c r="I13" t="s">
        <v>92</v>
      </c>
      <c r="L13" s="31"/>
    </row>
    <row r="14" spans="1:12" x14ac:dyDescent="0.25">
      <c r="A14" s="44"/>
      <c r="B14" s="25" t="s">
        <v>37</v>
      </c>
      <c r="C14" s="25" t="s">
        <v>38</v>
      </c>
      <c r="D14" s="25" t="s">
        <v>39</v>
      </c>
      <c r="E14" s="45" t="s">
        <v>71</v>
      </c>
      <c r="F14" s="7"/>
      <c r="G14" s="8"/>
    </row>
    <row r="15" spans="1:12" x14ac:dyDescent="0.25">
      <c r="A15" s="46" t="s">
        <v>36</v>
      </c>
      <c r="B15" s="47">
        <v>10</v>
      </c>
      <c r="C15" s="47">
        <v>7</v>
      </c>
      <c r="D15" s="47">
        <v>4</v>
      </c>
      <c r="E15" s="48">
        <v>2</v>
      </c>
      <c r="F15" s="7"/>
      <c r="G15" s="8"/>
    </row>
    <row r="16" spans="1:12" x14ac:dyDescent="0.25">
      <c r="A16" s="44"/>
      <c r="B16" s="1"/>
      <c r="C16" s="1"/>
      <c r="D16" s="1"/>
      <c r="E16" s="41"/>
      <c r="F16" s="23">
        <f>MIN(SUM(B16:E16),G16)</f>
        <v>0</v>
      </c>
      <c r="G16" s="40">
        <v>10</v>
      </c>
    </row>
    <row r="17" spans="1:9" x14ac:dyDescent="0.25">
      <c r="A17" s="9"/>
      <c r="B17" s="38"/>
      <c r="C17" s="38"/>
      <c r="D17" s="38"/>
      <c r="E17" s="38"/>
      <c r="F17" s="24"/>
      <c r="G17" s="6"/>
    </row>
    <row r="18" spans="1:9" ht="15" customHeight="1" x14ac:dyDescent="0.3">
      <c r="A18" s="50" t="s">
        <v>51</v>
      </c>
      <c r="B18" s="39"/>
      <c r="C18" s="38"/>
      <c r="D18" s="38"/>
      <c r="E18" s="38"/>
      <c r="G18" s="8"/>
      <c r="I18" t="s">
        <v>99</v>
      </c>
    </row>
    <row r="19" spans="1:9" x14ac:dyDescent="0.25">
      <c r="A19" s="44"/>
      <c r="B19" s="25" t="s">
        <v>37</v>
      </c>
      <c r="C19" s="25" t="s">
        <v>38</v>
      </c>
      <c r="D19" s="25" t="s">
        <v>39</v>
      </c>
      <c r="E19" s="45" t="s">
        <v>71</v>
      </c>
      <c r="F19" s="7"/>
      <c r="G19" s="8"/>
    </row>
    <row r="20" spans="1:9" x14ac:dyDescent="0.25">
      <c r="A20" s="46" t="s">
        <v>36</v>
      </c>
      <c r="B20" s="47">
        <v>4</v>
      </c>
      <c r="C20" s="47">
        <v>3</v>
      </c>
      <c r="D20" s="47">
        <v>2</v>
      </c>
      <c r="E20" s="48">
        <v>1</v>
      </c>
      <c r="F20" s="10"/>
      <c r="G20" s="12"/>
    </row>
    <row r="21" spans="1:9" x14ac:dyDescent="0.25">
      <c r="A21" s="44" t="s">
        <v>1</v>
      </c>
      <c r="B21" s="1"/>
      <c r="C21" s="1"/>
      <c r="D21" s="1"/>
      <c r="E21" s="41"/>
      <c r="F21" s="49"/>
      <c r="G21" s="44"/>
      <c r="I21" s="65"/>
    </row>
    <row r="22" spans="1:9" x14ac:dyDescent="0.25">
      <c r="A22" s="44" t="s">
        <v>2</v>
      </c>
      <c r="B22" s="1"/>
      <c r="C22" s="1"/>
      <c r="D22" s="1"/>
      <c r="E22" s="41"/>
      <c r="F22" s="49"/>
      <c r="G22" s="44"/>
    </row>
    <row r="23" spans="1:9" x14ac:dyDescent="0.25">
      <c r="A23" s="44" t="s">
        <v>3</v>
      </c>
      <c r="B23" s="1"/>
      <c r="C23" s="1"/>
      <c r="D23" s="1"/>
      <c r="E23" s="41"/>
      <c r="F23" s="49"/>
      <c r="G23" s="44"/>
    </row>
    <row r="24" spans="1:9" x14ac:dyDescent="0.25">
      <c r="A24" s="44" t="s">
        <v>4</v>
      </c>
      <c r="B24" s="1"/>
      <c r="C24" s="1"/>
      <c r="D24" s="1"/>
      <c r="E24" s="41"/>
      <c r="F24" s="49"/>
      <c r="G24" s="44"/>
    </row>
    <row r="25" spans="1:9" x14ac:dyDescent="0.25">
      <c r="A25" s="44" t="s">
        <v>5</v>
      </c>
      <c r="B25" s="1"/>
      <c r="C25" s="1"/>
      <c r="D25" s="1"/>
      <c r="E25" s="41"/>
      <c r="F25" s="49"/>
      <c r="G25" s="44"/>
    </row>
    <row r="26" spans="1:9" x14ac:dyDescent="0.25">
      <c r="A26" s="44" t="s">
        <v>6</v>
      </c>
      <c r="B26" s="1"/>
      <c r="C26" s="1"/>
      <c r="D26" s="1"/>
      <c r="E26" s="41"/>
      <c r="F26" s="49"/>
      <c r="G26" s="44"/>
    </row>
    <row r="27" spans="1:9" x14ac:dyDescent="0.25">
      <c r="A27" s="49" t="s">
        <v>43</v>
      </c>
      <c r="B27" s="26">
        <f>SUM(B21:B26)</f>
        <v>0</v>
      </c>
      <c r="C27" s="26">
        <f>SUM(C21:C26)</f>
        <v>0</v>
      </c>
      <c r="D27" s="26">
        <f>SUM(D21:D26)</f>
        <v>0</v>
      </c>
      <c r="E27" s="51">
        <f>SUM(E21:E26)</f>
        <v>0</v>
      </c>
      <c r="F27" s="23">
        <f>MIN(SUM(B27:E27),G27)</f>
        <v>0</v>
      </c>
      <c r="G27" s="40">
        <v>24</v>
      </c>
    </row>
    <row r="28" spans="1:9" x14ac:dyDescent="0.25">
      <c r="A28" s="7"/>
      <c r="B28" s="38"/>
      <c r="C28" s="38"/>
      <c r="D28" s="38"/>
      <c r="E28" s="38"/>
      <c r="F28" s="126"/>
      <c r="G28" s="6"/>
    </row>
    <row r="29" spans="1:9" ht="15" customHeight="1" x14ac:dyDescent="0.3">
      <c r="A29" s="42" t="s">
        <v>113</v>
      </c>
      <c r="B29" s="28"/>
      <c r="C29" s="43"/>
      <c r="D29" s="43"/>
      <c r="E29" s="38"/>
      <c r="F29" s="17"/>
      <c r="G29" s="12"/>
      <c r="I29" t="s">
        <v>114</v>
      </c>
    </row>
    <row r="30" spans="1:9" x14ac:dyDescent="0.25">
      <c r="A30" s="44"/>
      <c r="B30" s="25" t="s">
        <v>37</v>
      </c>
      <c r="C30" s="25" t="s">
        <v>38</v>
      </c>
      <c r="D30" s="25" t="s">
        <v>39</v>
      </c>
      <c r="E30" s="45" t="s">
        <v>71</v>
      </c>
      <c r="F30" s="49"/>
      <c r="G30" s="44"/>
      <c r="I30" t="s">
        <v>118</v>
      </c>
    </row>
    <row r="31" spans="1:9" x14ac:dyDescent="0.25">
      <c r="A31" s="46" t="s">
        <v>36</v>
      </c>
      <c r="B31" s="47">
        <v>10</v>
      </c>
      <c r="C31" s="47">
        <v>7</v>
      </c>
      <c r="D31" s="47">
        <v>4</v>
      </c>
      <c r="E31" s="48">
        <v>2</v>
      </c>
      <c r="F31" s="49"/>
      <c r="G31" s="44"/>
      <c r="I31" s="136" t="s">
        <v>115</v>
      </c>
    </row>
    <row r="32" spans="1:9" x14ac:dyDescent="0.25">
      <c r="A32" s="44"/>
      <c r="B32" s="1"/>
      <c r="C32" s="1"/>
      <c r="D32" s="1"/>
      <c r="E32" s="41"/>
      <c r="F32" s="23">
        <f>MIN(SUM(B32:E32),G32)</f>
        <v>0</v>
      </c>
      <c r="G32" s="40">
        <v>10</v>
      </c>
      <c r="I32" s="136" t="s">
        <v>116</v>
      </c>
    </row>
    <row r="33" spans="1:9" x14ac:dyDescent="0.25">
      <c r="A33" s="9"/>
      <c r="B33" s="38"/>
      <c r="C33" s="38"/>
      <c r="D33" s="38"/>
      <c r="E33" s="38"/>
      <c r="F33" s="21"/>
      <c r="G33" s="22"/>
      <c r="I33" t="s">
        <v>117</v>
      </c>
    </row>
    <row r="34" spans="1:9" x14ac:dyDescent="0.25">
      <c r="A34" s="10" t="s">
        <v>52</v>
      </c>
      <c r="B34" s="11"/>
      <c r="C34" s="11"/>
      <c r="D34" s="11"/>
      <c r="E34" s="11"/>
      <c r="F34" s="23">
        <f>MIN(SUM(F1:F33),G34)</f>
        <v>0</v>
      </c>
      <c r="G34" s="40">
        <f>SUM(G1:G33)</f>
        <v>69</v>
      </c>
    </row>
  </sheetData>
  <sheetProtection algorithmName="SHA-512" hashValue="3e7g/xNGNmgDzMq23sFff1fF2fRRUdRyl80cy7CpRBe2RvBzDYLMcESdncYQ2+uFxkGpEPUoanTg1LIm+lw+1g==" saltValue="S6ukKk0zMUTfBwq/5SFs3w==" spinCount="100000" sheet="1" objects="1" scenarios="1"/>
  <mergeCells count="2">
    <mergeCell ref="A1:B1"/>
    <mergeCell ref="A2:C2"/>
  </mergeCells>
  <dataValidations xWindow="311" yWindow="744" count="13">
    <dataValidation type="whole" operator="equal" allowBlank="1" showInputMessage="1" showErrorMessage="1" errorTitle="Gold Star" error="You must enter 10 if the Gold Star Award was achieved" promptTitle="Gold Star" prompt="Enter 10 if the Gold Star Award was achieved" sqref="B32 B16 B6" xr:uid="{00000000-0002-0000-0100-000000000000}">
      <formula1>10</formula1>
    </dataValidation>
    <dataValidation type="whole" operator="equal" allowBlank="1" showInputMessage="1" showErrorMessage="1" errorTitle="Silver Award" error="You must enter 7 if the Silver Star Award was achieved" promptTitle="Silver Star" prompt="Enter 7 if the Silver Star Award was achieved" sqref="C32 C16 C6" xr:uid="{00000000-0002-0000-0100-000001000000}">
      <formula1>7</formula1>
    </dataValidation>
    <dataValidation type="whole" operator="equal" allowBlank="1" showInputMessage="1" showErrorMessage="1" errorTitle="Participation" error="You must enter 1 if you took part in the Star Award" promptTitle="Participation" prompt="Enter 1 if you took part in the Star Award" sqref="E21:E26" xr:uid="{00000000-0002-0000-0100-000002000000}">
      <formula1>1</formula1>
    </dataValidation>
    <dataValidation type="whole" operator="equal" allowBlank="1" showInputMessage="1" showErrorMessage="1" errorTitle="Silver Star" error="You must enter 3 if the Silver Star Award was achieved" promptTitle="Silver Star" prompt="Enter 3 if the Silver Star Award was achieved" sqref="C21:C26" xr:uid="{00000000-0002-0000-0100-000003000000}">
      <formula1>3</formula1>
    </dataValidation>
    <dataValidation type="whole" operator="equal" allowBlank="1" showInputMessage="1" showErrorMessage="1" errorTitle="Bronze Star" error="You must enter 2 if the Bronze Star Award was achieved" promptTitle="Bronze Star" prompt="Enter 2 if the Bronze Star Award was achieved" sqref="D21:D26" xr:uid="{00000000-0002-0000-0100-000004000000}">
      <formula1>2</formula1>
    </dataValidation>
    <dataValidation type="whole" operator="equal" allowBlank="1" showInputMessage="1" showErrorMessage="1" error="You must enter 4 if the Bronze Star Award was achieved" promptTitle="Bronze Star" prompt="Enter 4 if the Bronze Star Award was achieved" sqref="D32 D16 D6" xr:uid="{00000000-0002-0000-0100-000005000000}">
      <formula1>4</formula1>
    </dataValidation>
    <dataValidation type="whole" operator="equal" allowBlank="1" showInputMessage="1" showErrorMessage="1" errorTitle="Participation" error="You must enter 2 if you took part in the Star Award" promptTitle="Participation" prompt="Enter 2 if you took part in the Star Award" sqref="E32 E16 E6" xr:uid="{00000000-0002-0000-0100-000006000000}">
      <formula1>2</formula1>
    </dataValidation>
    <dataValidation type="whole" operator="equal" allowBlank="1" showInputMessage="1" showErrorMessage="1" errorTitle="Gold Star" error="You must enter 4 if the Gold Star Award was achieved" promptTitle="Gold Star" prompt="Enter 4 if the Gold Star Award was achieved" sqref="B21:B26" xr:uid="{00000000-0002-0000-0100-000007000000}">
      <formula1>4</formula1>
    </dataValidation>
    <dataValidation allowBlank="1" showInputMessage="1" showErrorMessage="1" promptTitle="Star Awards" prompt="Click on the Star Awards tab at the bottom of this sheet to enter Star Awards points" sqref="F9 F4" xr:uid="{00000000-0002-0000-0100-000008000000}"/>
    <dataValidation type="whole" operator="equal" allowBlank="1" showInputMessage="1" showErrorMessage="1" errorTitle="Gold Star" error="You must enter 15 if the Gold Star Award was achieved" promptTitle="Gold Star" prompt="Enter 15 if the Gold Star Award was achieved" sqref="B11" xr:uid="{6385B54D-D7A1-45C0-8D2A-D3B630B31CC5}">
      <formula1>15</formula1>
    </dataValidation>
    <dataValidation type="whole" operator="equal" allowBlank="1" showInputMessage="1" showErrorMessage="1" errorTitle="Silver Award" error="You must enter 7 if the Silver Star Award was achieved" promptTitle="Silver Star" prompt="Enter 10 if the Silver Star Award was achieved" sqref="C11" xr:uid="{1E372BF0-76D4-4E93-871E-F2B965EF5225}">
      <formula1>10</formula1>
    </dataValidation>
    <dataValidation type="whole" operator="equal" allowBlank="1" showInputMessage="1" showErrorMessage="1" error="You must enter 7 if the Bronze Star Award was achieved" promptTitle="Bronze Star" prompt="Enter 7 if the Bronze Star Award was achieved" sqref="D11" xr:uid="{396C7848-E5D5-4341-B24E-26096152ACF9}">
      <formula1>7</formula1>
    </dataValidation>
    <dataValidation type="whole" operator="equal" allowBlank="1" showInputMessage="1" showErrorMessage="1" errorTitle="Participation" error="You must enter 3 if you took part in the Star Award" promptTitle="Participation" prompt="Enter 3 if you took part in the Star Award" sqref="E11" xr:uid="{E7E48A5E-365D-4794-B982-35CE9FD555AB}">
      <formula1>3</formula1>
    </dataValidation>
  </dataValidations>
  <pageMargins left="0.7" right="0.7" top="0.75" bottom="0.75" header="0.3" footer="0.3"/>
  <pageSetup paperSize="9" orientation="portrait" r:id="rId1"/>
  <ignoredErrors>
    <ignoredError sqref="B27 C27:E2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O35"/>
  <sheetViews>
    <sheetView showGridLines="0" workbookViewId="0">
      <selection sqref="A1:B1"/>
    </sheetView>
  </sheetViews>
  <sheetFormatPr defaultRowHeight="15" x14ac:dyDescent="0.25"/>
  <cols>
    <col min="1" max="1" width="13.7109375" bestFit="1" customWidth="1"/>
    <col min="2" max="9" width="11.42578125" style="38" customWidth="1"/>
    <col min="10" max="10" width="9.140625" style="38"/>
    <col min="15" max="15" width="9.140625" customWidth="1"/>
  </cols>
  <sheetData>
    <row r="1" spans="1:15" ht="21" x14ac:dyDescent="0.35">
      <c r="A1" s="140" t="s">
        <v>44</v>
      </c>
      <c r="B1" s="141"/>
      <c r="C1" s="52"/>
      <c r="D1" s="52"/>
      <c r="E1" s="52"/>
      <c r="F1" s="52"/>
      <c r="G1" s="52"/>
      <c r="H1" s="53"/>
      <c r="I1" s="54"/>
      <c r="K1" s="72" t="s">
        <v>94</v>
      </c>
    </row>
    <row r="2" spans="1:15" ht="15" customHeight="1" x14ac:dyDescent="0.3">
      <c r="A2" s="139" t="s">
        <v>0</v>
      </c>
      <c r="B2" s="138"/>
      <c r="C2" s="138"/>
      <c r="H2" s="15" t="s">
        <v>31</v>
      </c>
      <c r="I2" s="15" t="s">
        <v>33</v>
      </c>
      <c r="J2" s="39"/>
      <c r="K2" s="72" t="s">
        <v>65</v>
      </c>
      <c r="L2" s="72"/>
    </row>
    <row r="3" spans="1:15" ht="15" customHeight="1" x14ac:dyDescent="0.3">
      <c r="A3" s="42"/>
      <c r="B3" s="28"/>
      <c r="C3" s="28"/>
      <c r="D3" s="55"/>
      <c r="H3" s="18" t="s">
        <v>32</v>
      </c>
      <c r="I3" s="18" t="s">
        <v>32</v>
      </c>
      <c r="J3" s="39"/>
      <c r="K3" s="72" t="s">
        <v>66</v>
      </c>
    </row>
    <row r="4" spans="1:15" ht="15" customHeight="1" x14ac:dyDescent="0.3">
      <c r="A4" s="42" t="s">
        <v>106</v>
      </c>
      <c r="B4" s="28"/>
      <c r="C4" s="28"/>
      <c r="D4" s="55"/>
      <c r="H4" s="130"/>
      <c r="I4" s="131"/>
      <c r="J4" s="39"/>
      <c r="K4" s="72"/>
    </row>
    <row r="5" spans="1:15" ht="15" customHeight="1" x14ac:dyDescent="0.25">
      <c r="A5" s="49"/>
      <c r="B5" s="25"/>
      <c r="C5" s="25"/>
      <c r="D5" s="25"/>
      <c r="E5" s="25"/>
      <c r="F5" s="25"/>
      <c r="G5" s="45" t="s">
        <v>96</v>
      </c>
      <c r="H5" s="129"/>
      <c r="I5" s="110"/>
      <c r="J5" s="39"/>
      <c r="K5" s="72"/>
    </row>
    <row r="6" spans="1:15" ht="15" customHeight="1" x14ac:dyDescent="0.25">
      <c r="A6" s="46" t="s">
        <v>36</v>
      </c>
      <c r="B6" s="47"/>
      <c r="C6" s="47"/>
      <c r="D6" s="47"/>
      <c r="E6" s="47"/>
      <c r="F6" s="47"/>
      <c r="G6" s="48">
        <v>3</v>
      </c>
      <c r="H6" s="132"/>
      <c r="I6" s="110"/>
      <c r="J6" s="39"/>
      <c r="K6" s="72"/>
    </row>
    <row r="7" spans="1:15" ht="15" customHeight="1" x14ac:dyDescent="0.25">
      <c r="A7" s="102" t="s">
        <v>110</v>
      </c>
      <c r="B7" s="103"/>
      <c r="C7" s="98"/>
      <c r="D7" s="98"/>
      <c r="E7" s="98"/>
      <c r="F7" s="99"/>
      <c r="G7" s="41"/>
      <c r="H7" s="133"/>
      <c r="I7" s="114"/>
      <c r="J7" s="39"/>
      <c r="K7" s="72"/>
    </row>
    <row r="8" spans="1:15" ht="15" customHeight="1" x14ac:dyDescent="0.25">
      <c r="A8" s="102" t="s">
        <v>107</v>
      </c>
      <c r="B8" s="103"/>
      <c r="C8" s="100"/>
      <c r="D8" s="100"/>
      <c r="E8" s="100"/>
      <c r="F8" s="101"/>
      <c r="G8" s="1"/>
      <c r="H8" s="23">
        <f>MIN(SUM(G7:G8),I8)</f>
        <v>0</v>
      </c>
      <c r="I8" s="40">
        <v>5</v>
      </c>
      <c r="J8" s="39"/>
      <c r="K8" s="72"/>
    </row>
    <row r="9" spans="1:15" ht="15" customHeight="1" x14ac:dyDescent="0.25">
      <c r="A9" s="9"/>
      <c r="B9" s="61"/>
      <c r="C9" s="61"/>
      <c r="D9" s="61"/>
      <c r="E9" s="61"/>
      <c r="F9" s="61"/>
      <c r="G9" s="61"/>
      <c r="H9" s="126"/>
      <c r="I9" s="131"/>
      <c r="J9" s="39"/>
      <c r="K9" s="72"/>
    </row>
    <row r="10" spans="1:15" ht="15" customHeight="1" x14ac:dyDescent="0.3">
      <c r="A10" s="42" t="s">
        <v>108</v>
      </c>
      <c r="B10" s="28"/>
      <c r="C10" s="28"/>
      <c r="D10" s="55"/>
      <c r="H10" s="39"/>
      <c r="I10" s="116"/>
      <c r="J10" s="39"/>
      <c r="K10" s="72"/>
    </row>
    <row r="11" spans="1:15" ht="15" customHeight="1" x14ac:dyDescent="0.25">
      <c r="A11" s="49" t="s">
        <v>46</v>
      </c>
      <c r="B11" s="25" t="s">
        <v>8</v>
      </c>
      <c r="C11" s="25" t="s">
        <v>9</v>
      </c>
      <c r="D11" s="25" t="s">
        <v>10</v>
      </c>
      <c r="E11" s="25" t="s">
        <v>11</v>
      </c>
      <c r="F11" s="25" t="s">
        <v>12</v>
      </c>
      <c r="G11" s="45" t="s">
        <v>96</v>
      </c>
      <c r="H11" s="133"/>
      <c r="I11" s="107"/>
      <c r="K11" t="s">
        <v>53</v>
      </c>
    </row>
    <row r="12" spans="1:15" ht="15" customHeight="1" x14ac:dyDescent="0.25">
      <c r="A12" s="46" t="s">
        <v>36</v>
      </c>
      <c r="B12" s="47">
        <v>15</v>
      </c>
      <c r="C12" s="47">
        <v>13</v>
      </c>
      <c r="D12" s="47">
        <v>11</v>
      </c>
      <c r="E12" s="47">
        <v>9</v>
      </c>
      <c r="F12" s="47">
        <v>7</v>
      </c>
      <c r="G12" s="48">
        <v>5</v>
      </c>
      <c r="H12" s="25"/>
      <c r="I12" s="26"/>
      <c r="K12" s="135" t="s">
        <v>59</v>
      </c>
    </row>
    <row r="13" spans="1:15" ht="15" customHeight="1" x14ac:dyDescent="0.25">
      <c r="A13" s="44" t="s">
        <v>13</v>
      </c>
      <c r="B13" s="1"/>
      <c r="C13" s="1"/>
      <c r="D13" s="1"/>
      <c r="E13" s="1"/>
      <c r="F13" s="1"/>
      <c r="G13" s="41"/>
      <c r="H13" s="23">
        <f>MIN(SUM(B13:G13),I13)</f>
        <v>0</v>
      </c>
      <c r="I13" s="40">
        <v>15</v>
      </c>
      <c r="K13" t="s">
        <v>62</v>
      </c>
      <c r="O13" s="28"/>
    </row>
    <row r="14" spans="1:15" ht="15" customHeight="1" x14ac:dyDescent="0.25">
      <c r="A14" s="9"/>
      <c r="H14" s="106"/>
      <c r="I14" s="54"/>
    </row>
    <row r="15" spans="1:15" ht="15" customHeight="1" x14ac:dyDescent="0.3">
      <c r="A15" s="42" t="s">
        <v>109</v>
      </c>
      <c r="B15" s="55"/>
      <c r="C15" s="55" t="s">
        <v>45</v>
      </c>
      <c r="H15" s="39"/>
      <c r="I15" s="110"/>
    </row>
    <row r="16" spans="1:15" ht="15" customHeight="1" x14ac:dyDescent="0.25">
      <c r="A16" s="7" t="s">
        <v>24</v>
      </c>
      <c r="B16" s="28"/>
      <c r="C16" s="28"/>
      <c r="D16" s="55"/>
      <c r="H16" s="39"/>
      <c r="I16" s="110"/>
    </row>
    <row r="17" spans="1:15" ht="15" customHeight="1" x14ac:dyDescent="0.25">
      <c r="A17" s="49" t="s">
        <v>46</v>
      </c>
      <c r="B17" s="25" t="s">
        <v>8</v>
      </c>
      <c r="C17" s="25" t="s">
        <v>9</v>
      </c>
      <c r="D17" s="25" t="s">
        <v>10</v>
      </c>
      <c r="E17" s="25" t="s">
        <v>11</v>
      </c>
      <c r="F17" s="25" t="s">
        <v>12</v>
      </c>
      <c r="G17" s="45" t="s">
        <v>96</v>
      </c>
      <c r="H17" s="134"/>
      <c r="I17" s="107"/>
      <c r="K17" t="s">
        <v>53</v>
      </c>
      <c r="O17" s="28"/>
    </row>
    <row r="18" spans="1:15" ht="15" customHeight="1" x14ac:dyDescent="0.25">
      <c r="A18" s="46" t="s">
        <v>36</v>
      </c>
      <c r="B18" s="47">
        <v>10</v>
      </c>
      <c r="C18" s="47">
        <v>9</v>
      </c>
      <c r="D18" s="47">
        <v>8</v>
      </c>
      <c r="E18" s="47">
        <v>7</v>
      </c>
      <c r="F18" s="47">
        <v>6</v>
      </c>
      <c r="G18" s="48">
        <v>5</v>
      </c>
      <c r="H18" s="25"/>
      <c r="I18" s="26"/>
      <c r="K18" s="135" t="s">
        <v>59</v>
      </c>
    </row>
    <row r="19" spans="1:15" ht="15" customHeight="1" x14ac:dyDescent="0.25">
      <c r="A19" s="44" t="s">
        <v>14</v>
      </c>
      <c r="B19" s="1"/>
      <c r="C19" s="1"/>
      <c r="D19" s="1"/>
      <c r="E19" s="1"/>
      <c r="F19" s="1"/>
      <c r="G19" s="41"/>
      <c r="H19" s="56"/>
      <c r="I19" s="56">
        <f>MAX(B19:G19)</f>
        <v>0</v>
      </c>
      <c r="K19" t="s">
        <v>63</v>
      </c>
    </row>
    <row r="20" spans="1:15" ht="15" customHeight="1" x14ac:dyDescent="0.25">
      <c r="A20" s="44" t="s">
        <v>132</v>
      </c>
      <c r="B20" s="1"/>
      <c r="C20" s="1"/>
      <c r="D20" s="1"/>
      <c r="E20" s="1"/>
      <c r="F20" s="1"/>
      <c r="G20" s="41"/>
      <c r="H20" s="56"/>
      <c r="I20" s="56">
        <f t="shared" ref="I20:I24" si="0">MAX(B20:G20)</f>
        <v>0</v>
      </c>
    </row>
    <row r="21" spans="1:15" ht="15" customHeight="1" x14ac:dyDescent="0.25">
      <c r="A21" s="44" t="s">
        <v>15</v>
      </c>
      <c r="B21" s="1"/>
      <c r="C21" s="1"/>
      <c r="D21" s="1"/>
      <c r="E21" s="1"/>
      <c r="F21" s="1"/>
      <c r="G21" s="41"/>
      <c r="H21" s="56"/>
      <c r="I21" s="56">
        <f t="shared" si="0"/>
        <v>0</v>
      </c>
      <c r="K21" s="72"/>
    </row>
    <row r="22" spans="1:15" ht="15" customHeight="1" x14ac:dyDescent="0.25">
      <c r="A22" s="44" t="s">
        <v>16</v>
      </c>
      <c r="B22" s="1"/>
      <c r="C22" s="1"/>
      <c r="D22" s="1"/>
      <c r="E22" s="1"/>
      <c r="F22" s="1"/>
      <c r="G22" s="41"/>
      <c r="H22" s="56"/>
      <c r="I22" s="56">
        <f t="shared" si="0"/>
        <v>0</v>
      </c>
    </row>
    <row r="23" spans="1:15" ht="15" customHeight="1" x14ac:dyDescent="0.25">
      <c r="A23" s="44" t="s">
        <v>107</v>
      </c>
      <c r="B23" s="1"/>
      <c r="C23" s="1"/>
      <c r="D23" s="1"/>
      <c r="E23" s="1"/>
      <c r="F23" s="1"/>
      <c r="G23" s="41"/>
      <c r="H23" s="56"/>
      <c r="I23" s="56">
        <f t="shared" si="0"/>
        <v>0</v>
      </c>
    </row>
    <row r="24" spans="1:15" ht="15" customHeight="1" x14ac:dyDescent="0.25">
      <c r="A24" s="44" t="s">
        <v>18</v>
      </c>
      <c r="B24" s="1"/>
      <c r="C24" s="1"/>
      <c r="D24" s="1"/>
      <c r="E24" s="1"/>
      <c r="F24" s="1"/>
      <c r="G24" s="41"/>
      <c r="H24" s="56"/>
      <c r="I24" s="56">
        <f t="shared" si="0"/>
        <v>0</v>
      </c>
    </row>
    <row r="25" spans="1:15" ht="15" customHeight="1" x14ac:dyDescent="0.25">
      <c r="A25" s="49" t="s">
        <v>43</v>
      </c>
      <c r="B25" s="57">
        <f>SUM(B19:B24)</f>
        <v>0</v>
      </c>
      <c r="C25" s="58">
        <f t="shared" ref="C25:G25" si="1">SUM(C19:C24)</f>
        <v>0</v>
      </c>
      <c r="D25" s="58">
        <f t="shared" si="1"/>
        <v>0</v>
      </c>
      <c r="E25" s="58">
        <f t="shared" si="1"/>
        <v>0</v>
      </c>
      <c r="F25" s="58">
        <f t="shared" si="1"/>
        <v>0</v>
      </c>
      <c r="G25" s="59">
        <f t="shared" si="1"/>
        <v>0</v>
      </c>
      <c r="H25" s="60">
        <f>MIN(SUM(I19:I24),I25)</f>
        <v>0</v>
      </c>
      <c r="I25" s="40">
        <v>35</v>
      </c>
    </row>
    <row r="26" spans="1:15" ht="15" customHeight="1" x14ac:dyDescent="0.25">
      <c r="A26" s="9"/>
      <c r="H26" s="106"/>
      <c r="I26" s="54"/>
    </row>
    <row r="27" spans="1:15" ht="15" customHeight="1" x14ac:dyDescent="0.25">
      <c r="A27" s="7" t="s">
        <v>25</v>
      </c>
      <c r="B27" s="28"/>
      <c r="C27" s="28"/>
      <c r="D27" s="55"/>
      <c r="H27" s="39"/>
      <c r="I27" s="110"/>
      <c r="O27" s="28"/>
    </row>
    <row r="28" spans="1:15" ht="15" customHeight="1" x14ac:dyDescent="0.25">
      <c r="A28" s="49" t="s">
        <v>46</v>
      </c>
      <c r="B28" s="25" t="s">
        <v>8</v>
      </c>
      <c r="C28" s="25" t="s">
        <v>9</v>
      </c>
      <c r="D28" s="25" t="s">
        <v>10</v>
      </c>
      <c r="E28" s="25" t="s">
        <v>96</v>
      </c>
      <c r="H28" s="39"/>
      <c r="I28" s="110"/>
      <c r="K28" t="s">
        <v>53</v>
      </c>
      <c r="O28" s="28"/>
    </row>
    <row r="29" spans="1:15" ht="15" customHeight="1" x14ac:dyDescent="0.25">
      <c r="A29" s="46" t="s">
        <v>36</v>
      </c>
      <c r="B29" s="47">
        <v>5</v>
      </c>
      <c r="C29" s="47">
        <v>4</v>
      </c>
      <c r="D29" s="47">
        <v>3</v>
      </c>
      <c r="E29" s="47">
        <v>2</v>
      </c>
      <c r="H29" s="39"/>
      <c r="I29" s="107"/>
      <c r="K29" s="135" t="s">
        <v>59</v>
      </c>
    </row>
    <row r="30" spans="1:15" ht="15" customHeight="1" x14ac:dyDescent="0.25">
      <c r="A30" s="44" t="s">
        <v>17</v>
      </c>
      <c r="B30" s="1"/>
      <c r="C30" s="1"/>
      <c r="D30" s="1"/>
      <c r="E30" s="1"/>
      <c r="F30" s="61"/>
      <c r="G30" s="61"/>
      <c r="H30" s="56"/>
      <c r="I30" s="56">
        <f>MAX(B30:E30)</f>
        <v>0</v>
      </c>
      <c r="K30" t="s">
        <v>64</v>
      </c>
    </row>
    <row r="31" spans="1:15" ht="15" customHeight="1" x14ac:dyDescent="0.25">
      <c r="A31" s="44" t="s">
        <v>19</v>
      </c>
      <c r="B31" s="1"/>
      <c r="C31" s="1"/>
      <c r="D31" s="1"/>
      <c r="E31" s="1"/>
      <c r="F31" s="61"/>
      <c r="G31" s="61"/>
      <c r="H31" s="56"/>
      <c r="I31" s="56">
        <f>MAX(B31:E31)</f>
        <v>0</v>
      </c>
      <c r="K31" t="s">
        <v>95</v>
      </c>
    </row>
    <row r="32" spans="1:15" ht="15" customHeight="1" x14ac:dyDescent="0.25">
      <c r="A32" s="49" t="s">
        <v>43</v>
      </c>
      <c r="B32" s="26">
        <f>SUM(B30:B31)</f>
        <v>0</v>
      </c>
      <c r="C32" s="26">
        <f>SUM(C30:C31)</f>
        <v>0</v>
      </c>
      <c r="D32" s="26">
        <f>SUM(D30:D31)</f>
        <v>0</v>
      </c>
      <c r="E32" s="26">
        <f>SUM(E30:E31)</f>
        <v>0</v>
      </c>
      <c r="H32" s="23">
        <f>MIN(SUM(I30:I31),I32)</f>
        <v>0</v>
      </c>
      <c r="I32" s="40">
        <v>5</v>
      </c>
    </row>
    <row r="33" spans="1:9" ht="15" customHeight="1" x14ac:dyDescent="0.25">
      <c r="A33" s="9"/>
      <c r="H33" s="108"/>
      <c r="I33" s="109"/>
    </row>
    <row r="34" spans="1:9" ht="15" customHeight="1" x14ac:dyDescent="0.25">
      <c r="A34" s="10" t="s">
        <v>52</v>
      </c>
      <c r="B34" s="62"/>
      <c r="C34" s="62"/>
      <c r="D34" s="62"/>
      <c r="E34" s="62"/>
      <c r="F34" s="62"/>
      <c r="G34" s="63"/>
      <c r="H34" s="60">
        <f>MIN(SUM(H1:H33),I34)</f>
        <v>0</v>
      </c>
      <c r="I34" s="40">
        <v>55</v>
      </c>
    </row>
    <row r="35" spans="1:9" x14ac:dyDescent="0.25">
      <c r="A35" s="97"/>
    </row>
  </sheetData>
  <sheetProtection algorithmName="SHA-512" hashValue="BWaEAdQcwcfFrvOAKC1WgwopXWppDYzydbHjwskFEZrOK5V9ctG6wZXcR/jbaZeBc2/Sup2LpWs5n1TZrihjBg==" saltValue="BD1muC/AuqfLnLs3cfaBig==" spinCount="100000" sheet="1" objects="1" scenarios="1"/>
  <mergeCells count="2">
    <mergeCell ref="A1:B1"/>
    <mergeCell ref="A2:C2"/>
  </mergeCells>
  <dataValidations count="17">
    <dataValidation type="whole" operator="equal" allowBlank="1" showInputMessage="1" showErrorMessage="1" errorTitle="1st Place" error="You must enter 10 for 1st place" promptTitle="1st Place" prompt="Enter 10 for 1st place" sqref="B9 B19:B24" xr:uid="{00000000-0002-0000-0200-000000000000}">
      <formula1>10</formula1>
    </dataValidation>
    <dataValidation type="whole" operator="equal" allowBlank="1" showInputMessage="1" showErrorMessage="1" errorTitle="3rd Place" error="You must enter 8 for 3rd place" promptTitle="3rd Place" prompt="Enter 8 for 3rd place" sqref="D19:D24 D9" xr:uid="{00000000-0002-0000-0200-000001000000}">
      <formula1>8</formula1>
    </dataValidation>
    <dataValidation type="whole" operator="equal" allowBlank="1" showInputMessage="1" showErrorMessage="1" errorTitle="2nd Place" error="You must enter 9 for 2nd place" promptTitle="9th Place" prompt="Enter 9 for 2nd place" sqref="C19:C24 C9" xr:uid="{00000000-0002-0000-0200-000002000000}">
      <formula1>9</formula1>
    </dataValidation>
    <dataValidation type="whole" operator="equal" allowBlank="1" showInputMessage="1" showErrorMessage="1" errorTitle="4th Place" error="You must enter 7 for 4th place" promptTitle="4th Place" prompt="Enter 7 for 4th place" sqref="E19:E24 E9" xr:uid="{00000000-0002-0000-0200-000003000000}">
      <formula1>7</formula1>
    </dataValidation>
    <dataValidation type="whole" operator="equal" allowBlank="1" showInputMessage="1" showErrorMessage="1" errorTitle="5th Place" error="You must enter 6 for 5th place" promptTitle="5th Place" prompt="Enter 6 for 5th place" sqref="F19:F24 F9" xr:uid="{00000000-0002-0000-0200-000004000000}">
      <formula1>6</formula1>
    </dataValidation>
    <dataValidation type="whole" operator="equal" allowBlank="1" showInputMessage="1" showErrorMessage="1" errorTitle="Entry" error="You must enter 5 for participating" promptTitle="Entry" prompt="Enter 5 for participating" sqref="G19:G24 G13 G9" xr:uid="{00000000-0002-0000-0200-000005000000}">
      <formula1>5</formula1>
    </dataValidation>
    <dataValidation type="whole" operator="equal" allowBlank="1" showInputMessage="1" showErrorMessage="1" errorTitle="1st Place" error="You must enter 5 for 1st place" promptTitle="1st Place" prompt="Enter 5 for 1st place" sqref="B30:B31" xr:uid="{00000000-0002-0000-0200-000006000000}">
      <formula1>5</formula1>
    </dataValidation>
    <dataValidation type="whole" operator="equal" allowBlank="1" showInputMessage="1" showErrorMessage="1" errorTitle="2nd Place" error="You must enter 4 for 2nd place" promptTitle="2nd Place" prompt="Enter 4 for 2nd place" sqref="C30:C31" xr:uid="{00000000-0002-0000-0200-000007000000}">
      <formula1>4</formula1>
    </dataValidation>
    <dataValidation type="whole" operator="equal" allowBlank="1" showInputMessage="1" showErrorMessage="1" errorTitle="3rd Place" error="You must enter 3 for 3rd place" promptTitle="1st Place" prompt="Enter 3 for 3rd place" sqref="D30:D31" xr:uid="{00000000-0002-0000-0200-000008000000}">
      <formula1>3</formula1>
    </dataValidation>
    <dataValidation type="whole" operator="equal" allowBlank="1" showInputMessage="1" showErrorMessage="1" errorTitle="Entry" error="You must enter 2 for participating" promptTitle="Entry" prompt="Enter 2 for participating" sqref="E30:E31" xr:uid="{00000000-0002-0000-0200-000009000000}">
      <formula1>2</formula1>
    </dataValidation>
    <dataValidation allowBlank="1" showInputMessage="1" showErrorMessage="1" promptTitle="Star Awards" prompt="Click on the Star Awards tab at the bottom of this sheet to enter Star Awards points" sqref="H11 H5" xr:uid="{00000000-0002-0000-0200-00000A000000}"/>
    <dataValidation type="whole" operator="equal" allowBlank="1" showInputMessage="1" showErrorMessage="1" errorTitle="Entry" error="You must enter 3 for participating" promptTitle="Entry" prompt="Enter 3 for participating" sqref="G7 G8" xr:uid="{00000000-0002-0000-0200-00000B000000}">
      <formula1>3</formula1>
    </dataValidation>
    <dataValidation type="whole" operator="equal" allowBlank="1" showInputMessage="1" showErrorMessage="1" errorTitle="1st Place" error="You must enter 15 for 1st place" promptTitle="1st Place" prompt="Enter 15 for 1st place" sqref="B13" xr:uid="{A9DCDBA6-EC35-484B-A0EC-1D416E32E42D}">
      <formula1>15</formula1>
    </dataValidation>
    <dataValidation type="whole" operator="equal" allowBlank="1" showInputMessage="1" showErrorMessage="1" errorTitle="2nd Place" error="You must enter 13 for 2nd place" promptTitle="9th Place" prompt="Enter 13 for 2nd place" sqref="C13" xr:uid="{70652D92-CEB1-47F0-9267-14F53C0140FC}">
      <formula1>13</formula1>
    </dataValidation>
    <dataValidation type="whole" operator="equal" allowBlank="1" showInputMessage="1" showErrorMessage="1" errorTitle="3rd Place" error="You must enter 11 for 3rd place" promptTitle="3rd Place" prompt="Enter 11 for 3rd place" sqref="D13" xr:uid="{FA2A6431-BC64-49F3-B31B-005454F86885}">
      <formula1>11</formula1>
    </dataValidation>
    <dataValidation type="whole" operator="equal" allowBlank="1" showInputMessage="1" showErrorMessage="1" errorTitle="4th Place" error="You must enter 9 for 4th place" promptTitle="4th Place" prompt="Enter 9 for 4th place" sqref="E13" xr:uid="{EA513CEF-A6A7-45D4-BCD5-25009473CE97}">
      <formula1>9</formula1>
    </dataValidation>
    <dataValidation type="whole" operator="equal" allowBlank="1" showInputMessage="1" showErrorMessage="1" errorTitle="5th Place" error="You must enter 7 for 5th place" promptTitle="5th Place" prompt="Enter 7 for 5th place" sqref="F13" xr:uid="{B70CEE56-D281-49F4-864D-8C109D044021}">
      <formula1>7</formula1>
    </dataValidation>
  </dataValidations>
  <pageMargins left="0.7" right="0.7" top="0.75" bottom="0.75" header="0.3" footer="0.3"/>
  <pageSetup paperSize="9" scale="83" orientation="portrait" r:id="rId1"/>
  <ignoredErrors>
    <ignoredError sqref="B25:F25 B32:E32 G25 H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Overall</vt:lpstr>
      <vt:lpstr>Star Awards</vt:lpstr>
      <vt:lpstr>Competitions and Events</vt:lpstr>
      <vt:lpstr>'Competitions and Events'!Print_Area</vt:lpstr>
      <vt:lpstr>Overall!Print_Area</vt:lpstr>
      <vt:lpstr>'Star Awards'!Print_Area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Nigel Forshaw</cp:lastModifiedBy>
  <cp:lastPrinted>2023-02-24T13:33:33Z</cp:lastPrinted>
  <dcterms:created xsi:type="dcterms:W3CDTF">2012-05-11T08:32:12Z</dcterms:created>
  <dcterms:modified xsi:type="dcterms:W3CDTF">2024-11-28T10:21:17Z</dcterms:modified>
</cp:coreProperties>
</file>