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eamanship - Daniel's Workbench\"/>
    </mc:Choice>
  </mc:AlternateContent>
  <xr:revisionPtr revIDLastSave="0" documentId="13_ncr:1_{AC911C87-C487-4AC4-A7AE-838F82C5722C}" xr6:coauthVersionLast="47" xr6:coauthVersionMax="47" xr10:uidLastSave="{00000000-0000-0000-0000-000000000000}"/>
  <bookViews>
    <workbookView xWindow="-120" yWindow="-120" windowWidth="24240" windowHeight="13740" xr2:uid="{9E6897AB-EBCF-CF46-8189-F06161DFE543}"/>
  </bookViews>
  <sheets>
    <sheet name="Master" sheetId="2" r:id="rId1"/>
    <sheet name="Admin" sheetId="1" r:id="rId2"/>
    <sheet name="Boat" sheetId="3" r:id="rId3"/>
    <sheet name=" Sailing" sheetId="11" r:id="rId4"/>
    <sheet name=" Pulling" sheetId="12" r:id="rId5"/>
    <sheet name="Navigation" sheetId="6" r:id="rId6"/>
    <sheet name="STAs" sheetId="7" r:id="rId7"/>
    <sheet name="Meal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2" l="1"/>
  <c r="B12" i="12"/>
  <c r="K16" i="2" l="1"/>
  <c r="J16" i="2"/>
  <c r="I16" i="2"/>
  <c r="H16" i="2"/>
  <c r="G16" i="2"/>
  <c r="F16" i="2"/>
  <c r="C14" i="12"/>
  <c r="D14" i="12"/>
  <c r="E14" i="12"/>
  <c r="E15" i="12" s="1"/>
  <c r="F14" i="12"/>
  <c r="F15" i="12" s="1"/>
  <c r="G14" i="12"/>
  <c r="H14" i="12"/>
  <c r="I14" i="12"/>
  <c r="B15" i="12"/>
  <c r="G15" i="11"/>
  <c r="I15" i="11"/>
  <c r="I16" i="11" s="1"/>
  <c r="H15" i="12"/>
  <c r="D15" i="12"/>
  <c r="C15" i="12"/>
  <c r="G15" i="12"/>
  <c r="I15" i="12"/>
  <c r="C13" i="12"/>
  <c r="D13" i="12"/>
  <c r="E13" i="12"/>
  <c r="F13" i="12"/>
  <c r="G13" i="12"/>
  <c r="H13" i="12"/>
  <c r="I13" i="12"/>
  <c r="B13" i="12"/>
  <c r="C12" i="12"/>
  <c r="D12" i="12"/>
  <c r="E12" i="12"/>
  <c r="F12" i="12"/>
  <c r="G12" i="12"/>
  <c r="H12" i="12"/>
  <c r="I12" i="12"/>
  <c r="E14" i="11"/>
  <c r="E15" i="11" s="1"/>
  <c r="E16" i="11" s="1"/>
  <c r="F14" i="11"/>
  <c r="F15" i="11" s="1"/>
  <c r="G14" i="11"/>
  <c r="H14" i="11"/>
  <c r="H15" i="11" s="1"/>
  <c r="I14" i="11"/>
  <c r="C13" i="11"/>
  <c r="C14" i="11" s="1"/>
  <c r="C15" i="11" s="1"/>
  <c r="C16" i="11" s="1"/>
  <c r="D13" i="11"/>
  <c r="D14" i="11" s="1"/>
  <c r="D15" i="11" s="1"/>
  <c r="D16" i="11" s="1"/>
  <c r="E13" i="11"/>
  <c r="F13" i="11"/>
  <c r="G13" i="11"/>
  <c r="H13" i="11"/>
  <c r="I13" i="11"/>
  <c r="G16" i="11"/>
  <c r="B13" i="11"/>
  <c r="B14" i="11" s="1"/>
  <c r="B15" i="11" s="1"/>
  <c r="B16" i="11" s="1"/>
  <c r="K26" i="3"/>
  <c r="E26" i="3"/>
  <c r="F26" i="3"/>
  <c r="G26" i="3"/>
  <c r="H26" i="3"/>
  <c r="I26" i="3"/>
  <c r="J26" i="3"/>
  <c r="D26" i="3"/>
  <c r="K25" i="3"/>
  <c r="C26" i="3"/>
  <c r="E11" i="7"/>
  <c r="F11" i="7"/>
  <c r="G11" i="7"/>
  <c r="H11" i="7"/>
  <c r="I11" i="7"/>
  <c r="J11" i="7"/>
  <c r="K11" i="7"/>
  <c r="E10" i="7"/>
  <c r="F10" i="7"/>
  <c r="G10" i="7"/>
  <c r="D11" i="7" s="1"/>
  <c r="C9" i="7"/>
  <c r="K8" i="8"/>
  <c r="J8" i="8"/>
  <c r="I8" i="8"/>
  <c r="H8" i="8"/>
  <c r="G8" i="8"/>
  <c r="F8" i="8"/>
  <c r="E8" i="8"/>
  <c r="D8" i="8"/>
  <c r="F16" i="11" l="1"/>
  <c r="H16" i="11"/>
  <c r="J12" i="2" s="1"/>
  <c r="H11" i="2"/>
  <c r="F11" i="2"/>
  <c r="J11" i="2"/>
  <c r="G11" i="2"/>
  <c r="F12" i="2"/>
  <c r="G12" i="2"/>
  <c r="I12" i="2"/>
  <c r="E12" i="2"/>
  <c r="E16" i="2" s="1"/>
  <c r="H12" i="2"/>
  <c r="D11" i="2"/>
  <c r="D16" i="2" s="1"/>
  <c r="E11" i="2"/>
  <c r="I11" i="2"/>
  <c r="C17" i="11" l="1"/>
  <c r="F16" i="12"/>
  <c r="K11" i="2"/>
  <c r="I16" i="12"/>
  <c r="B16" i="12"/>
  <c r="D16" i="12"/>
  <c r="E16" i="12"/>
  <c r="G16" i="12"/>
  <c r="C16" i="12"/>
  <c r="H16" i="12"/>
  <c r="K12" i="2"/>
  <c r="F17" i="11"/>
  <c r="E17" i="11"/>
  <c r="D17" i="11"/>
  <c r="I17" i="11"/>
  <c r="B17" i="11"/>
  <c r="D12" i="2"/>
  <c r="G17" i="11"/>
  <c r="H17" i="11"/>
  <c r="C8" i="1"/>
  <c r="H9" i="8"/>
  <c r="K9" i="8" l="1"/>
  <c r="K15" i="2" s="1"/>
  <c r="K9" i="7"/>
  <c r="K6" i="6"/>
  <c r="C6" i="6"/>
  <c r="K10" i="2"/>
  <c r="K7" i="1"/>
  <c r="K8" i="1" s="1"/>
  <c r="K9" i="2" s="1"/>
  <c r="J7" i="1"/>
  <c r="J8" i="1" s="1"/>
  <c r="J9" i="2" s="1"/>
  <c r="D25" i="3"/>
  <c r="D10" i="2" s="1"/>
  <c r="D9" i="7"/>
  <c r="D10" i="7" s="1"/>
  <c r="E25" i="3"/>
  <c r="E10" i="2" s="1"/>
  <c r="F25" i="3"/>
  <c r="F10" i="2" s="1"/>
  <c r="H25" i="3"/>
  <c r="H10" i="2" s="1"/>
  <c r="I25" i="3"/>
  <c r="I10" i="2" s="1"/>
  <c r="J25" i="3"/>
  <c r="E9" i="8"/>
  <c r="F9" i="8"/>
  <c r="G9" i="8"/>
  <c r="I9" i="8"/>
  <c r="J9" i="8"/>
  <c r="D9" i="8"/>
  <c r="C9" i="8"/>
  <c r="C10" i="7"/>
  <c r="E9" i="7"/>
  <c r="F9" i="7"/>
  <c r="G9" i="7"/>
  <c r="H9" i="7"/>
  <c r="H10" i="7" s="1"/>
  <c r="I9" i="7"/>
  <c r="I10" i="7" s="1"/>
  <c r="J9" i="7"/>
  <c r="J10" i="7" s="1"/>
  <c r="D6" i="6"/>
  <c r="D7" i="6" s="1"/>
  <c r="C7" i="6"/>
  <c r="J6" i="6"/>
  <c r="J7" i="6" s="1"/>
  <c r="I6" i="6"/>
  <c r="I7" i="6" s="1"/>
  <c r="H6" i="6"/>
  <c r="H7" i="6" s="1"/>
  <c r="G6" i="6"/>
  <c r="G7" i="6" s="1"/>
  <c r="G13" i="2" s="1"/>
  <c r="F6" i="6"/>
  <c r="F7" i="6" s="1"/>
  <c r="F13" i="2" s="1"/>
  <c r="E6" i="6"/>
  <c r="E7" i="6" s="1"/>
  <c r="E13" i="2" s="1"/>
  <c r="I7" i="1"/>
  <c r="I8" i="1" s="1"/>
  <c r="I9" i="2" s="1"/>
  <c r="G25" i="3"/>
  <c r="G10" i="2" s="1"/>
  <c r="C25" i="3"/>
  <c r="D7" i="1"/>
  <c r="C16" i="2"/>
  <c r="C7" i="1"/>
  <c r="F7" i="1"/>
  <c r="F8" i="1" s="1"/>
  <c r="F9" i="2" s="1"/>
  <c r="G7" i="1"/>
  <c r="G8" i="1" s="1"/>
  <c r="G9" i="2" s="1"/>
  <c r="H7" i="1"/>
  <c r="H8" i="1" s="1"/>
  <c r="H9" i="2" s="1"/>
  <c r="E7" i="1"/>
  <c r="E8" i="1" s="1"/>
  <c r="E9" i="2" s="1"/>
  <c r="K7" i="6" l="1"/>
  <c r="K13" i="2" s="1"/>
  <c r="K10" i="7"/>
  <c r="K14" i="2" s="1"/>
  <c r="J15" i="2"/>
  <c r="I15" i="2"/>
  <c r="H15" i="2"/>
  <c r="G15" i="2"/>
  <c r="F15" i="2"/>
  <c r="E15" i="2"/>
  <c r="D15" i="2"/>
  <c r="J14" i="2"/>
  <c r="I14" i="2"/>
  <c r="G14" i="2"/>
  <c r="F14" i="2"/>
  <c r="E14" i="2"/>
  <c r="D14" i="2"/>
  <c r="H14" i="2"/>
  <c r="J10" i="2"/>
  <c r="D13" i="2"/>
  <c r="I13" i="2"/>
  <c r="H13" i="2"/>
  <c r="J13" i="2"/>
  <c r="D8" i="1"/>
  <c r="D9" i="2" s="1"/>
  <c r="H17" i="2" l="1"/>
  <c r="D17" i="2"/>
  <c r="I17" i="2"/>
  <c r="J17" i="2"/>
  <c r="G17" i="2"/>
  <c r="K17" i="2"/>
  <c r="E17" i="2"/>
  <c r="F17" i="2"/>
</calcChain>
</file>

<file path=xl/sharedStrings.xml><?xml version="1.0" encoding="utf-8"?>
<sst xmlns="http://schemas.openxmlformats.org/spreadsheetml/2006/main" count="96" uniqueCount="70">
  <si>
    <t>Team</t>
  </si>
  <si>
    <t xml:space="preserve">Entry </t>
  </si>
  <si>
    <t>Total</t>
  </si>
  <si>
    <t>Admin</t>
  </si>
  <si>
    <t>Boat</t>
  </si>
  <si>
    <t>Pulling</t>
  </si>
  <si>
    <t>Sailing</t>
  </si>
  <si>
    <t>Navigation</t>
  </si>
  <si>
    <t>STAs</t>
  </si>
  <si>
    <t>Meal</t>
  </si>
  <si>
    <t xml:space="preserve">Consent forms </t>
  </si>
  <si>
    <t>Corrected Total</t>
  </si>
  <si>
    <t>TOTAL</t>
  </si>
  <si>
    <t>Weighting</t>
  </si>
  <si>
    <t>Crutches with lanyards</t>
  </si>
  <si>
    <t>Painters fore and aft</t>
  </si>
  <si>
    <t xml:space="preserve">Rudder secure </t>
  </si>
  <si>
    <t>4 bailers with lanyards</t>
  </si>
  <si>
    <t>Flotation for Gaff</t>
  </si>
  <si>
    <t>Bouyancy under thawts</t>
  </si>
  <si>
    <t>6 lifejackets with whistles</t>
  </si>
  <si>
    <t>Protest flag</t>
  </si>
  <si>
    <t>Handheld compass</t>
  </si>
  <si>
    <t>Waterproof watch</t>
  </si>
  <si>
    <t>First Aid Kit</t>
  </si>
  <si>
    <t>2 4m ropes</t>
  </si>
  <si>
    <t>water bottle per person</t>
  </si>
  <si>
    <t>Waterproof container</t>
  </si>
  <si>
    <t>spare shackles</t>
  </si>
  <si>
    <t>pliers</t>
  </si>
  <si>
    <t>spare bungs</t>
  </si>
  <si>
    <t xml:space="preserve">5m rope for towing </t>
  </si>
  <si>
    <t xml:space="preserve">Knife </t>
  </si>
  <si>
    <t>Corrected total</t>
  </si>
  <si>
    <t>Theory</t>
  </si>
  <si>
    <t>Practical</t>
  </si>
  <si>
    <t>STA 1 - Model Boat</t>
  </si>
  <si>
    <t>Test</t>
  </si>
  <si>
    <t>Position</t>
  </si>
  <si>
    <t>Race 1</t>
  </si>
  <si>
    <t>Race 2</t>
  </si>
  <si>
    <t>Race 3</t>
  </si>
  <si>
    <t>Race 4</t>
  </si>
  <si>
    <t>Race 5</t>
  </si>
  <si>
    <t>Race 6</t>
  </si>
  <si>
    <t>Western Cape Region | Seamanship 2025</t>
  </si>
  <si>
    <t>Results</t>
  </si>
  <si>
    <t>STA 2 - Rope Man</t>
  </si>
  <si>
    <t>STA 3 - Map</t>
  </si>
  <si>
    <t>STA 4 - Wind Sock</t>
  </si>
  <si>
    <t>STA 5 - Video</t>
  </si>
  <si>
    <t>Race</t>
  </si>
  <si>
    <t>High Points</t>
  </si>
  <si>
    <t>Weighted</t>
  </si>
  <si>
    <t>Starter</t>
  </si>
  <si>
    <t>Main</t>
  </si>
  <si>
    <t>Dessert</t>
  </si>
  <si>
    <t>Enduro</t>
  </si>
  <si>
    <t>Race 7</t>
  </si>
  <si>
    <t>Race 8</t>
  </si>
  <si>
    <t>Low points</t>
  </si>
  <si>
    <t>Less discard</t>
  </si>
  <si>
    <t>1st Muizeberg - Boat 3</t>
  </si>
  <si>
    <t>Cape Western Girl Guides - Boat 4</t>
  </si>
  <si>
    <t>1st Bergvliet - Boat 12</t>
  </si>
  <si>
    <t>2nd Plumstead - Boat 17</t>
  </si>
  <si>
    <t>2nd Bergvliet - 18</t>
  </si>
  <si>
    <t>1st Muizenberg - 22</t>
  </si>
  <si>
    <t>1st Bergvliet - 32</t>
  </si>
  <si>
    <t>1st Fish Hoek - 34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</si>
</sst>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rgb="FF000000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3" fillId="0" borderId="0" xfId="0" applyFont="1"/>
    <xf numFmtId="9" fontId="3" fillId="0" borderId="0" xfId="1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3" fillId="0" borderId="1" xfId="0" applyNumberFormat="1" applyFont="1" applyBorder="1"/>
    <xf numFmtId="9" fontId="3" fillId="0" borderId="1" xfId="1" applyFont="1" applyBorder="1"/>
    <xf numFmtId="9" fontId="4" fillId="0" borderId="1" xfId="1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6" fillId="0" borderId="2" xfId="0" applyFont="1" applyBorder="1"/>
    <xf numFmtId="0" fontId="1" fillId="0" borderId="1" xfId="0" applyFont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0" borderId="6" xfId="0" applyFont="1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1" fillId="0" borderId="14" xfId="0" applyFont="1" applyBorder="1"/>
    <xf numFmtId="164" fontId="0" fillId="0" borderId="7" xfId="1" applyNumberFormat="1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9" fontId="4" fillId="0" borderId="1" xfId="1" applyFont="1" applyBorder="1" applyAlignment="1">
      <alignment horizontal="left"/>
    </xf>
    <xf numFmtId="2" fontId="3" fillId="0" borderId="0" xfId="0" applyNumberFormat="1" applyFont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10" xfId="0" applyFont="1" applyBorder="1"/>
    <xf numFmtId="165" fontId="0" fillId="0" borderId="7" xfId="1" applyNumberFormat="1" applyFont="1" applyBorder="1"/>
    <xf numFmtId="1" fontId="0" fillId="0" borderId="13" xfId="0" applyNumberFormat="1" applyBorder="1"/>
    <xf numFmtId="166" fontId="0" fillId="0" borderId="7" xfId="1" applyNumberFormat="1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417286</xdr:colOff>
      <xdr:row>0</xdr:row>
      <xdr:rowOff>181429</xdr:rowOff>
    </xdr:from>
    <xdr:to>
      <xdr:col>3</xdr:col>
      <xdr:colOff>63501</xdr:colOff>
      <xdr:row>4</xdr:row>
      <xdr:rowOff>108857</xdr:rowOff>
    </xdr:to>
    <xdr:pic>
      <xdr:nvPicPr>
        <xdr:cNvPr id="3" name="Picture 2" descr="A purple label with white text&#10;&#10;Description automatically generated">
          <a:extLst>
            <a:ext uri="{FF2B5EF4-FFF2-40B4-BE49-F238E27FC236}">
              <a16:creationId xmlns:a16="http://schemas.microsoft.com/office/drawing/2014/main" id="{FFA1C1EE-8684-1C42-BAB6-6AB22DA773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" y="181429"/>
          <a:ext cx="1614715" cy="72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7CA95-8306-A642-89FF-23392EBF99B1}">
  <dimension ref="B2:K20"/>
  <sheetViews>
    <sheetView tabSelected="1" zoomScale="70" zoomScaleNormal="70" workbookViewId="0">
      <selection activeCell="F33" sqref="F33"/>
    </sheetView>
  </sheetViews>
  <sheetFormatPr defaultColWidth="11" defaultRowHeight="15" x14ac:dyDescent="0.2"/>
  <cols>
    <col min="1" max="1" width="11" style="7"/>
    <col min="2" max="2" width="13.5" style="7" bestFit="1" customWidth="1"/>
    <col min="3" max="3" width="12.375" style="8" customWidth="1"/>
    <col min="4" max="4" width="26.75" style="7" bestFit="1" customWidth="1"/>
    <col min="5" max="5" width="39.875" style="7" bestFit="1" customWidth="1"/>
    <col min="6" max="6" width="26.75" style="7" bestFit="1" customWidth="1"/>
    <col min="7" max="7" width="28.625" style="7" bestFit="1" customWidth="1"/>
    <col min="8" max="8" width="21.375" style="7" bestFit="1" customWidth="1"/>
    <col min="9" max="9" width="24.375" style="7" bestFit="1" customWidth="1"/>
    <col min="10" max="10" width="21.375" style="7" bestFit="1" customWidth="1"/>
    <col min="11" max="11" width="22.125" style="7" bestFit="1" customWidth="1"/>
    <col min="12" max="16384" width="11" style="7"/>
  </cols>
  <sheetData>
    <row r="2" spans="2:11" x14ac:dyDescent="0.2">
      <c r="D2" s="57" t="s">
        <v>45</v>
      </c>
      <c r="E2" s="57"/>
      <c r="F2" s="57"/>
      <c r="G2" s="57"/>
      <c r="H2" s="57"/>
    </row>
    <row r="3" spans="2:11" x14ac:dyDescent="0.2">
      <c r="D3" s="57"/>
      <c r="E3" s="57"/>
      <c r="F3" s="57"/>
      <c r="G3" s="57"/>
      <c r="H3" s="57"/>
    </row>
    <row r="4" spans="2:11" x14ac:dyDescent="0.2">
      <c r="D4" s="58" t="s">
        <v>46</v>
      </c>
      <c r="E4" s="58"/>
      <c r="F4" s="58"/>
      <c r="G4" s="58"/>
      <c r="H4" s="58"/>
    </row>
    <row r="5" spans="2:11" x14ac:dyDescent="0.2">
      <c r="D5" s="58"/>
      <c r="E5" s="58"/>
      <c r="F5" s="58"/>
      <c r="G5" s="58"/>
      <c r="H5" s="58"/>
    </row>
    <row r="7" spans="2:11" ht="18" customHeight="1" x14ac:dyDescent="0.2">
      <c r="B7" s="11"/>
      <c r="C7" s="15"/>
      <c r="D7" s="9" t="s">
        <v>0</v>
      </c>
      <c r="E7" s="11"/>
      <c r="F7" s="11"/>
      <c r="G7" s="11"/>
      <c r="H7" s="11"/>
      <c r="I7" s="11"/>
      <c r="J7" s="11"/>
      <c r="K7" s="11"/>
    </row>
    <row r="8" spans="2:11" ht="18" customHeight="1" x14ac:dyDescent="0.2">
      <c r="B8" s="18" t="s">
        <v>37</v>
      </c>
      <c r="C8" s="16" t="s">
        <v>13</v>
      </c>
      <c r="D8" s="9" t="s">
        <v>62</v>
      </c>
      <c r="E8" s="9" t="s">
        <v>63</v>
      </c>
      <c r="F8" s="9" t="s">
        <v>64</v>
      </c>
      <c r="G8" s="9" t="s">
        <v>65</v>
      </c>
      <c r="H8" s="9" t="s">
        <v>66</v>
      </c>
      <c r="I8" s="9" t="s">
        <v>67</v>
      </c>
      <c r="J8" s="9" t="s">
        <v>68</v>
      </c>
      <c r="K8" s="9" t="s">
        <v>69</v>
      </c>
    </row>
    <row r="9" spans="2:11" ht="18" customHeight="1" x14ac:dyDescent="0.2">
      <c r="B9" s="37" t="s">
        <v>3</v>
      </c>
      <c r="C9" s="38">
        <v>0.05</v>
      </c>
      <c r="D9" s="11">
        <f>Admin!D8</f>
        <v>5</v>
      </c>
      <c r="E9" s="11">
        <f>Admin!E8</f>
        <v>5</v>
      </c>
      <c r="F9" s="11">
        <f>Admin!F8</f>
        <v>5</v>
      </c>
      <c r="G9" s="11">
        <f>Admin!G8</f>
        <v>5</v>
      </c>
      <c r="H9" s="14">
        <f>Admin!H8</f>
        <v>3.333333333333333</v>
      </c>
      <c r="I9" s="11">
        <f>Admin!I8</f>
        <v>5</v>
      </c>
      <c r="J9" s="11">
        <f>Admin!J8</f>
        <v>5</v>
      </c>
      <c r="K9" s="14">
        <f>Admin!K8</f>
        <v>4.666666666666667</v>
      </c>
    </row>
    <row r="10" spans="2:11" ht="18" customHeight="1" x14ac:dyDescent="0.2">
      <c r="B10" s="37" t="s">
        <v>4</v>
      </c>
      <c r="C10" s="38">
        <v>0.05</v>
      </c>
      <c r="D10" s="14">
        <f>Boat!D26</f>
        <v>4.6428571428571432</v>
      </c>
      <c r="E10" s="14">
        <f>Boat!E26</f>
        <v>5</v>
      </c>
      <c r="F10" s="14">
        <f>Boat!F26</f>
        <v>4.8571428571428568</v>
      </c>
      <c r="G10" s="14">
        <f>Boat!G26</f>
        <v>4.3571428571428577</v>
      </c>
      <c r="H10" s="14">
        <f>Boat!H26</f>
        <v>5</v>
      </c>
      <c r="I10" s="14">
        <f>Boat!I26</f>
        <v>5</v>
      </c>
      <c r="J10" s="14">
        <f>Boat!J26</f>
        <v>5</v>
      </c>
      <c r="K10" s="14">
        <f>Boat!K26</f>
        <v>4.7857142857142856</v>
      </c>
    </row>
    <row r="11" spans="2:11" ht="18" customHeight="1" x14ac:dyDescent="0.2">
      <c r="B11" s="37" t="s">
        <v>5</v>
      </c>
      <c r="C11" s="38">
        <v>0.25</v>
      </c>
      <c r="D11" s="14">
        <f>' Pulling'!B15</f>
        <v>18.75</v>
      </c>
      <c r="E11" s="14">
        <f>' Pulling'!C15</f>
        <v>13.020833333333334</v>
      </c>
      <c r="F11" s="14">
        <f>' Pulling'!D15</f>
        <v>19.791666666666664</v>
      </c>
      <c r="G11" s="14">
        <f>' Pulling'!E15</f>
        <v>10.416666666666668</v>
      </c>
      <c r="H11" s="14">
        <f>' Pulling'!F15</f>
        <v>9.375</v>
      </c>
      <c r="I11" s="14">
        <f>' Pulling'!G15</f>
        <v>12.5</v>
      </c>
      <c r="J11" s="14">
        <f>' Pulling'!H15</f>
        <v>25</v>
      </c>
      <c r="K11" s="14">
        <f>' Pulling'!I15</f>
        <v>23.4375</v>
      </c>
    </row>
    <row r="12" spans="2:11" ht="18" customHeight="1" x14ac:dyDescent="0.2">
      <c r="B12" s="37" t="s">
        <v>6</v>
      </c>
      <c r="C12" s="38">
        <v>0.3</v>
      </c>
      <c r="D12" s="14">
        <f>' Sailing'!B16</f>
        <v>24.84375</v>
      </c>
      <c r="E12" s="14">
        <f>' Sailing'!C16</f>
        <v>6.5625</v>
      </c>
      <c r="F12" s="14">
        <f>' Sailing'!D16</f>
        <v>14.0625</v>
      </c>
      <c r="G12" s="14">
        <f>' Sailing'!E16</f>
        <v>25.3125</v>
      </c>
      <c r="H12" s="14">
        <f>' Sailing'!F16</f>
        <v>10.78125</v>
      </c>
      <c r="I12" s="14">
        <f>' Sailing'!G16</f>
        <v>19.6875</v>
      </c>
      <c r="J12" s="14">
        <f>' Sailing'!H16</f>
        <v>13.59375</v>
      </c>
      <c r="K12" s="14">
        <f>' Sailing'!I16</f>
        <v>30</v>
      </c>
    </row>
    <row r="13" spans="2:11" ht="18" customHeight="1" x14ac:dyDescent="0.2">
      <c r="B13" s="37" t="s">
        <v>7</v>
      </c>
      <c r="C13" s="38">
        <v>0.15</v>
      </c>
      <c r="D13" s="14">
        <f>Navigation!D7</f>
        <v>4.95</v>
      </c>
      <c r="E13" s="14">
        <f>Navigation!E7</f>
        <v>6.6</v>
      </c>
      <c r="F13" s="14">
        <f>Navigation!F7</f>
        <v>6.9750000000000005</v>
      </c>
      <c r="G13" s="14">
        <f>Navigation!G7</f>
        <v>7.5</v>
      </c>
      <c r="H13" s="14">
        <f>Navigation!H7</f>
        <v>11.4</v>
      </c>
      <c r="I13" s="14">
        <f>Navigation!I7</f>
        <v>5.8500000000000005</v>
      </c>
      <c r="J13" s="14">
        <f>Navigation!J7</f>
        <v>12.6</v>
      </c>
      <c r="K13" s="14">
        <f>Navigation!K7</f>
        <v>10.050000000000001</v>
      </c>
    </row>
    <row r="14" spans="2:11" ht="18" customHeight="1" x14ac:dyDescent="0.2">
      <c r="B14" s="37" t="s">
        <v>8</v>
      </c>
      <c r="C14" s="38">
        <v>0.15</v>
      </c>
      <c r="D14" s="11">
        <f>STAs!D10</f>
        <v>6</v>
      </c>
      <c r="E14" s="11">
        <f>STAs!E10</f>
        <v>6.9</v>
      </c>
      <c r="F14" s="11">
        <f>STAs!F10</f>
        <v>6.9</v>
      </c>
      <c r="G14" s="11">
        <f>STAs!G10</f>
        <v>9.3000000000000007</v>
      </c>
      <c r="H14" s="11">
        <f>STAs!H10</f>
        <v>9.15</v>
      </c>
      <c r="I14" s="11">
        <f>STAs!I10</f>
        <v>7.1999999999999993</v>
      </c>
      <c r="J14" s="11">
        <f>STAs!J10</f>
        <v>10.95</v>
      </c>
      <c r="K14" s="14">
        <f>STAs!K10</f>
        <v>9.75</v>
      </c>
    </row>
    <row r="15" spans="2:11" ht="18" customHeight="1" x14ac:dyDescent="0.2">
      <c r="B15" s="37" t="s">
        <v>9</v>
      </c>
      <c r="C15" s="38">
        <v>0.05</v>
      </c>
      <c r="D15" s="14">
        <f>Meal!D9</f>
        <v>3.1875</v>
      </c>
      <c r="E15" s="14">
        <f>Meal!E9</f>
        <v>3.125</v>
      </c>
      <c r="F15" s="14">
        <f>Meal!F9</f>
        <v>2.3125</v>
      </c>
      <c r="G15" s="14">
        <f>Meal!G9</f>
        <v>3.375</v>
      </c>
      <c r="H15" s="14">
        <f>Meal!H9</f>
        <v>3.8125</v>
      </c>
      <c r="I15" s="14">
        <f>Meal!I9</f>
        <v>3.0625</v>
      </c>
      <c r="J15" s="11">
        <f>Meal!J9</f>
        <v>4.5625</v>
      </c>
      <c r="K15" s="14">
        <f>Meal!K9</f>
        <v>4</v>
      </c>
    </row>
    <row r="16" spans="2:11" ht="18" customHeight="1" x14ac:dyDescent="0.2">
      <c r="B16" s="9" t="s">
        <v>12</v>
      </c>
      <c r="C16" s="16">
        <f t="shared" ref="C16:K16" si="0">SUM(C9:C15)</f>
        <v>1</v>
      </c>
      <c r="D16" s="17">
        <f t="shared" si="0"/>
        <v>67.374107142857142</v>
      </c>
      <c r="E16" s="17">
        <f t="shared" si="0"/>
        <v>46.208333333333336</v>
      </c>
      <c r="F16" s="17">
        <f t="shared" si="0"/>
        <v>59.898809523809518</v>
      </c>
      <c r="G16" s="17">
        <f t="shared" si="0"/>
        <v>65.26130952380953</v>
      </c>
      <c r="H16" s="17">
        <f t="shared" si="0"/>
        <v>52.852083333333333</v>
      </c>
      <c r="I16" s="17">
        <f t="shared" si="0"/>
        <v>58.3</v>
      </c>
      <c r="J16" s="17">
        <f t="shared" si="0"/>
        <v>76.706249999999997</v>
      </c>
      <c r="K16" s="17">
        <f t="shared" si="0"/>
        <v>86.689880952380946</v>
      </c>
    </row>
    <row r="17" spans="2:11" ht="18" customHeight="1" x14ac:dyDescent="0.2">
      <c r="B17" s="19" t="s">
        <v>38</v>
      </c>
      <c r="C17" s="15"/>
      <c r="D17" s="56">
        <f>RANK(D16, $D$16:$K$16, 0)</f>
        <v>3</v>
      </c>
      <c r="E17" s="56">
        <f t="shared" ref="E17:K17" si="1">RANK(E16, $D$16:$K$16, 0)</f>
        <v>8</v>
      </c>
      <c r="F17" s="56">
        <f t="shared" si="1"/>
        <v>5</v>
      </c>
      <c r="G17" s="56">
        <f t="shared" si="1"/>
        <v>4</v>
      </c>
      <c r="H17" s="56">
        <f t="shared" si="1"/>
        <v>7</v>
      </c>
      <c r="I17" s="56">
        <f t="shared" si="1"/>
        <v>6</v>
      </c>
      <c r="J17" s="56">
        <f t="shared" si="1"/>
        <v>2</v>
      </c>
      <c r="K17" s="18">
        <f t="shared" si="1"/>
        <v>1</v>
      </c>
    </row>
    <row r="18" spans="2:11" ht="18" customHeight="1" x14ac:dyDescent="0.2"/>
    <row r="19" spans="2:11" ht="18" customHeight="1" x14ac:dyDescent="0.2"/>
    <row r="20" spans="2:11" x14ac:dyDescent="0.2">
      <c r="I20" s="39"/>
    </row>
  </sheetData>
  <sortState xmlns:xlrd2="http://schemas.microsoft.com/office/spreadsheetml/2017/richdata2" ref="B21:B29">
    <sortCondition ref="B21:B29"/>
  </sortState>
  <mergeCells count="3">
    <mergeCell ref="D2:H3"/>
    <mergeCell ref="D5:H5"/>
    <mergeCell ref="D4:H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1BE39-F729-F643-A429-3872CA6D9641}">
  <dimension ref="B2:K8"/>
  <sheetViews>
    <sheetView workbookViewId="0">
      <selection activeCell="R8" sqref="R8"/>
    </sheetView>
  </sheetViews>
  <sheetFormatPr defaultColWidth="11" defaultRowHeight="20.100000000000001" customHeight="1" x14ac:dyDescent="0.2"/>
  <cols>
    <col min="1" max="1" width="11" style="7"/>
    <col min="2" max="2" width="20.375" style="7" customWidth="1"/>
    <col min="3" max="3" width="8" style="7" customWidth="1"/>
    <col min="4" max="16384" width="11" style="7"/>
  </cols>
  <sheetData>
    <row r="2" spans="2:11" ht="20.100000000000001" customHeight="1" x14ac:dyDescent="0.2">
      <c r="B2" s="9" t="s">
        <v>0</v>
      </c>
      <c r="C2" s="9"/>
      <c r="D2" s="9">
        <v>3</v>
      </c>
      <c r="E2" s="9">
        <v>4</v>
      </c>
      <c r="F2" s="9">
        <v>12</v>
      </c>
      <c r="G2" s="9">
        <v>17</v>
      </c>
      <c r="H2" s="9">
        <v>18</v>
      </c>
      <c r="I2" s="9">
        <v>22</v>
      </c>
      <c r="J2" s="9">
        <v>32</v>
      </c>
      <c r="K2" s="9">
        <v>34</v>
      </c>
    </row>
    <row r="3" spans="2:11" ht="20.100000000000001" customHeight="1" x14ac:dyDescent="0.2">
      <c r="B3" s="10" t="s">
        <v>1</v>
      </c>
      <c r="C3" s="10">
        <v>5</v>
      </c>
      <c r="D3" s="11">
        <v>5</v>
      </c>
      <c r="E3" s="11">
        <v>5</v>
      </c>
      <c r="F3" s="11">
        <v>5</v>
      </c>
      <c r="G3" s="11">
        <v>5</v>
      </c>
      <c r="H3" s="11">
        <v>5</v>
      </c>
      <c r="I3" s="11">
        <v>5</v>
      </c>
      <c r="J3" s="11">
        <v>5</v>
      </c>
      <c r="K3" s="11">
        <v>5</v>
      </c>
    </row>
    <row r="4" spans="2:11" ht="20.100000000000001" customHeight="1" x14ac:dyDescent="0.2">
      <c r="B4" s="10" t="s">
        <v>10</v>
      </c>
      <c r="C4" s="10">
        <v>10</v>
      </c>
      <c r="D4" s="11">
        <v>10</v>
      </c>
      <c r="E4" s="11">
        <v>10</v>
      </c>
      <c r="F4" s="11">
        <v>10</v>
      </c>
      <c r="G4" s="11">
        <v>10</v>
      </c>
      <c r="H4" s="11">
        <v>5</v>
      </c>
      <c r="I4" s="11">
        <v>10</v>
      </c>
      <c r="J4" s="11">
        <v>10</v>
      </c>
      <c r="K4" s="11">
        <v>9</v>
      </c>
    </row>
    <row r="5" spans="2:11" ht="20.100000000000001" customHeight="1" x14ac:dyDescent="0.2">
      <c r="B5" s="10"/>
      <c r="C5" s="10"/>
      <c r="D5" s="11"/>
      <c r="E5" s="11"/>
      <c r="F5" s="11"/>
      <c r="G5" s="11"/>
      <c r="H5" s="11"/>
      <c r="I5" s="11"/>
      <c r="J5" s="11"/>
      <c r="K5" s="11"/>
    </row>
    <row r="6" spans="2:11" ht="20.100000000000001" customHeight="1" x14ac:dyDescent="0.2"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2:11" ht="20.100000000000001" customHeight="1" x14ac:dyDescent="0.2">
      <c r="B7" s="13" t="s">
        <v>2</v>
      </c>
      <c r="C7" s="10">
        <f>SUM(C3:C6)</f>
        <v>15</v>
      </c>
      <c r="D7" s="11">
        <f t="shared" ref="D7:K7" si="0">SUM(D3:D4)</f>
        <v>15</v>
      </c>
      <c r="E7" s="11">
        <f t="shared" si="0"/>
        <v>15</v>
      </c>
      <c r="F7" s="11">
        <f t="shared" si="0"/>
        <v>15</v>
      </c>
      <c r="G7" s="11">
        <f t="shared" si="0"/>
        <v>15</v>
      </c>
      <c r="H7" s="11">
        <f t="shared" si="0"/>
        <v>10</v>
      </c>
      <c r="I7" s="11">
        <f t="shared" si="0"/>
        <v>15</v>
      </c>
      <c r="J7" s="11">
        <f t="shared" si="0"/>
        <v>15</v>
      </c>
      <c r="K7" s="11">
        <f t="shared" si="0"/>
        <v>14</v>
      </c>
    </row>
    <row r="8" spans="2:11" ht="20.100000000000001" customHeight="1" x14ac:dyDescent="0.2">
      <c r="B8" s="13" t="s">
        <v>11</v>
      </c>
      <c r="C8" s="10">
        <f>(5/5)*5</f>
        <v>5</v>
      </c>
      <c r="D8" s="11">
        <f>(D7/15)*5</f>
        <v>5</v>
      </c>
      <c r="E8" s="11">
        <f t="shared" ref="E8:K8" si="1">(E7/15)*5</f>
        <v>5</v>
      </c>
      <c r="F8" s="11">
        <f t="shared" si="1"/>
        <v>5</v>
      </c>
      <c r="G8" s="11">
        <f t="shared" si="1"/>
        <v>5</v>
      </c>
      <c r="H8" s="14">
        <f t="shared" si="1"/>
        <v>3.333333333333333</v>
      </c>
      <c r="I8" s="11">
        <f t="shared" si="1"/>
        <v>5</v>
      </c>
      <c r="J8" s="11">
        <f t="shared" si="1"/>
        <v>5</v>
      </c>
      <c r="K8" s="14">
        <f t="shared" si="1"/>
        <v>4.666666666666667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1C29-2660-1B48-AAFD-8E15C6834255}">
  <dimension ref="B1:K26"/>
  <sheetViews>
    <sheetView topLeftCell="A4" workbookViewId="0">
      <selection activeCell="D26" sqref="D26"/>
    </sheetView>
  </sheetViews>
  <sheetFormatPr defaultColWidth="10.875" defaultRowHeight="20.100000000000001" customHeight="1" x14ac:dyDescent="0.2"/>
  <cols>
    <col min="1" max="1" width="10.875" style="7"/>
    <col min="2" max="2" width="31.125" style="7" customWidth="1"/>
    <col min="3" max="16384" width="10.875" style="7"/>
  </cols>
  <sheetData>
    <row r="1" spans="2:11" ht="20.100000000000001" customHeight="1" x14ac:dyDescent="0.2">
      <c r="D1" s="20"/>
      <c r="E1" s="21"/>
      <c r="F1" s="21"/>
      <c r="G1" s="21"/>
      <c r="H1" s="21"/>
      <c r="I1" s="21"/>
      <c r="J1" s="21"/>
      <c r="K1" s="21"/>
    </row>
    <row r="2" spans="2:11" ht="20.100000000000001" customHeight="1" x14ac:dyDescent="0.2">
      <c r="B2" s="10"/>
      <c r="C2" s="9"/>
      <c r="D2" s="9">
        <v>3</v>
      </c>
      <c r="E2" s="9">
        <v>4</v>
      </c>
      <c r="F2" s="9">
        <v>12</v>
      </c>
      <c r="G2" s="9">
        <v>17</v>
      </c>
      <c r="H2" s="9">
        <v>18</v>
      </c>
      <c r="I2" s="9">
        <v>22</v>
      </c>
      <c r="J2" s="9">
        <v>32</v>
      </c>
      <c r="K2" s="9">
        <v>34</v>
      </c>
    </row>
    <row r="3" spans="2:11" ht="20.100000000000001" customHeight="1" x14ac:dyDescent="0.2">
      <c r="B3" s="10" t="s">
        <v>14</v>
      </c>
      <c r="C3" s="18">
        <v>8</v>
      </c>
      <c r="D3" s="11">
        <v>8</v>
      </c>
      <c r="E3" s="11">
        <v>8</v>
      </c>
      <c r="F3" s="11">
        <v>8</v>
      </c>
      <c r="G3" s="11">
        <v>8</v>
      </c>
      <c r="H3" s="11">
        <v>8</v>
      </c>
      <c r="I3" s="11">
        <v>8</v>
      </c>
      <c r="J3" s="11">
        <v>8</v>
      </c>
      <c r="K3" s="11">
        <v>8</v>
      </c>
    </row>
    <row r="4" spans="2:11" ht="20.100000000000001" customHeight="1" x14ac:dyDescent="0.2">
      <c r="B4" s="10" t="s">
        <v>15</v>
      </c>
      <c r="C4" s="18">
        <v>4</v>
      </c>
      <c r="D4" s="11">
        <v>4</v>
      </c>
      <c r="E4" s="11">
        <v>4</v>
      </c>
      <c r="F4" s="11">
        <v>4</v>
      </c>
      <c r="G4" s="11">
        <v>4</v>
      </c>
      <c r="H4" s="11">
        <v>4</v>
      </c>
      <c r="I4" s="11">
        <v>4</v>
      </c>
      <c r="J4" s="11">
        <v>4</v>
      </c>
      <c r="K4" s="11">
        <v>4</v>
      </c>
    </row>
    <row r="5" spans="2:11" ht="20.100000000000001" customHeight="1" x14ac:dyDescent="0.2">
      <c r="B5" s="10" t="s">
        <v>16</v>
      </c>
      <c r="C5" s="18">
        <v>5</v>
      </c>
      <c r="D5" s="11">
        <v>5</v>
      </c>
      <c r="E5" s="11">
        <v>5</v>
      </c>
      <c r="F5" s="11">
        <v>5</v>
      </c>
      <c r="G5" s="11">
        <v>0</v>
      </c>
      <c r="H5" s="11">
        <v>5</v>
      </c>
      <c r="I5" s="11">
        <v>5</v>
      </c>
      <c r="J5" s="11">
        <v>5</v>
      </c>
      <c r="K5" s="11">
        <v>2</v>
      </c>
    </row>
    <row r="6" spans="2:11" ht="20.100000000000001" customHeight="1" x14ac:dyDescent="0.2">
      <c r="B6" s="10" t="s">
        <v>17</v>
      </c>
      <c r="C6" s="18">
        <v>4</v>
      </c>
      <c r="D6" s="11">
        <v>4</v>
      </c>
      <c r="E6" s="11">
        <v>4</v>
      </c>
      <c r="F6" s="11">
        <v>4</v>
      </c>
      <c r="G6" s="11">
        <v>4</v>
      </c>
      <c r="H6" s="11">
        <v>4</v>
      </c>
      <c r="I6" s="11">
        <v>4</v>
      </c>
      <c r="J6" s="11">
        <v>4</v>
      </c>
      <c r="K6" s="11">
        <v>4</v>
      </c>
    </row>
    <row r="7" spans="2:11" ht="20.100000000000001" customHeight="1" x14ac:dyDescent="0.2">
      <c r="B7" s="10" t="s">
        <v>18</v>
      </c>
      <c r="C7" s="18">
        <v>4</v>
      </c>
      <c r="D7" s="11">
        <v>4</v>
      </c>
      <c r="E7" s="11">
        <v>4</v>
      </c>
      <c r="F7" s="11">
        <v>4</v>
      </c>
      <c r="G7" s="11">
        <v>4</v>
      </c>
      <c r="H7" s="11">
        <v>4</v>
      </c>
      <c r="I7" s="11">
        <v>4</v>
      </c>
      <c r="J7" s="11">
        <v>4</v>
      </c>
      <c r="K7" s="11">
        <v>4</v>
      </c>
    </row>
    <row r="8" spans="2:11" ht="20.100000000000001" customHeight="1" x14ac:dyDescent="0.2">
      <c r="B8" s="10" t="s">
        <v>19</v>
      </c>
      <c r="C8" s="18">
        <v>8</v>
      </c>
      <c r="D8" s="11">
        <v>8</v>
      </c>
      <c r="E8" s="11">
        <v>8</v>
      </c>
      <c r="F8" s="11">
        <v>8</v>
      </c>
      <c r="G8" s="11">
        <v>8</v>
      </c>
      <c r="H8" s="11">
        <v>8</v>
      </c>
      <c r="I8" s="11">
        <v>8</v>
      </c>
      <c r="J8" s="11">
        <v>8</v>
      </c>
      <c r="K8" s="11">
        <v>8</v>
      </c>
    </row>
    <row r="9" spans="2:11" ht="20.100000000000001" customHeight="1" x14ac:dyDescent="0.2">
      <c r="B9" s="10"/>
      <c r="C9" s="10"/>
      <c r="D9" s="11"/>
      <c r="E9" s="11"/>
      <c r="F9" s="11"/>
      <c r="G9" s="11"/>
      <c r="H9" s="11"/>
      <c r="I9" s="11"/>
      <c r="J9" s="11"/>
      <c r="K9" s="11"/>
    </row>
    <row r="10" spans="2:11" ht="20.100000000000001" customHeight="1" x14ac:dyDescent="0.2">
      <c r="B10" s="10" t="s">
        <v>20</v>
      </c>
      <c r="C10" s="18">
        <v>6</v>
      </c>
      <c r="D10" s="11">
        <v>5</v>
      </c>
      <c r="E10" s="11">
        <v>6</v>
      </c>
      <c r="F10" s="11">
        <v>6</v>
      </c>
      <c r="G10" s="11">
        <v>6</v>
      </c>
      <c r="H10" s="11">
        <v>6</v>
      </c>
      <c r="I10" s="11">
        <v>6</v>
      </c>
      <c r="J10" s="11">
        <v>6</v>
      </c>
      <c r="K10" s="11">
        <v>6</v>
      </c>
    </row>
    <row r="11" spans="2:11" ht="20.100000000000001" customHeight="1" x14ac:dyDescent="0.2">
      <c r="B11" s="10" t="s">
        <v>21</v>
      </c>
      <c r="C11" s="18">
        <v>2</v>
      </c>
      <c r="D11" s="11">
        <v>2</v>
      </c>
      <c r="E11" s="11">
        <v>2</v>
      </c>
      <c r="F11" s="11">
        <v>2</v>
      </c>
      <c r="G11" s="11">
        <v>0</v>
      </c>
      <c r="H11" s="11">
        <v>2</v>
      </c>
      <c r="I11" s="11">
        <v>2</v>
      </c>
      <c r="J11" s="11">
        <v>2</v>
      </c>
      <c r="K11" s="11">
        <v>2</v>
      </c>
    </row>
    <row r="12" spans="2:11" ht="20.100000000000001" customHeight="1" x14ac:dyDescent="0.2">
      <c r="B12" s="10" t="s">
        <v>22</v>
      </c>
      <c r="C12" s="18">
        <v>2</v>
      </c>
      <c r="D12" s="11">
        <v>0</v>
      </c>
      <c r="E12" s="11">
        <v>2</v>
      </c>
      <c r="F12" s="11">
        <v>2</v>
      </c>
      <c r="G12" s="11">
        <v>2</v>
      </c>
      <c r="H12" s="11">
        <v>2</v>
      </c>
      <c r="I12" s="11">
        <v>2</v>
      </c>
      <c r="J12" s="11">
        <v>2</v>
      </c>
      <c r="K12" s="11">
        <v>2</v>
      </c>
    </row>
    <row r="13" spans="2:11" ht="20.100000000000001" customHeight="1" x14ac:dyDescent="0.2">
      <c r="B13" s="10" t="s">
        <v>23</v>
      </c>
      <c r="C13" s="18">
        <v>2</v>
      </c>
      <c r="D13" s="11">
        <v>2</v>
      </c>
      <c r="E13" s="11">
        <v>2</v>
      </c>
      <c r="F13" s="11">
        <v>2</v>
      </c>
      <c r="G13" s="11">
        <v>2</v>
      </c>
      <c r="H13" s="11">
        <v>2</v>
      </c>
      <c r="I13" s="11">
        <v>2</v>
      </c>
      <c r="J13" s="11">
        <v>2</v>
      </c>
      <c r="K13" s="11">
        <v>2</v>
      </c>
    </row>
    <row r="14" spans="2:11" ht="20.100000000000001" customHeight="1" x14ac:dyDescent="0.2">
      <c r="B14" s="10" t="s">
        <v>24</v>
      </c>
      <c r="C14" s="18">
        <v>4</v>
      </c>
      <c r="D14" s="11">
        <v>4</v>
      </c>
      <c r="E14" s="11">
        <v>4</v>
      </c>
      <c r="F14" s="11">
        <v>4</v>
      </c>
      <c r="G14" s="11">
        <v>2</v>
      </c>
      <c r="H14" s="11">
        <v>4</v>
      </c>
      <c r="I14" s="11">
        <v>4</v>
      </c>
      <c r="J14" s="11">
        <v>4</v>
      </c>
      <c r="K14" s="11">
        <v>4</v>
      </c>
    </row>
    <row r="15" spans="2:11" ht="20.100000000000001" customHeight="1" x14ac:dyDescent="0.2">
      <c r="B15" s="10" t="s">
        <v>25</v>
      </c>
      <c r="C15" s="18">
        <v>4</v>
      </c>
      <c r="D15" s="11">
        <v>4</v>
      </c>
      <c r="E15" s="11">
        <v>4</v>
      </c>
      <c r="F15" s="11">
        <v>4</v>
      </c>
      <c r="G15" s="11">
        <v>4</v>
      </c>
      <c r="H15" s="11">
        <v>4</v>
      </c>
      <c r="I15" s="11">
        <v>4</v>
      </c>
      <c r="J15" s="11">
        <v>4</v>
      </c>
      <c r="K15" s="11">
        <v>4</v>
      </c>
    </row>
    <row r="16" spans="2:11" ht="20.100000000000001" customHeight="1" x14ac:dyDescent="0.2">
      <c r="B16" s="10" t="s">
        <v>26</v>
      </c>
      <c r="C16" s="18">
        <v>5</v>
      </c>
      <c r="D16" s="11">
        <v>5</v>
      </c>
      <c r="E16" s="11">
        <v>5</v>
      </c>
      <c r="F16" s="11">
        <v>5</v>
      </c>
      <c r="G16" s="11">
        <v>5</v>
      </c>
      <c r="H16" s="11">
        <v>5</v>
      </c>
      <c r="I16" s="11">
        <v>5</v>
      </c>
      <c r="J16" s="11">
        <v>5</v>
      </c>
      <c r="K16" s="11">
        <v>5</v>
      </c>
    </row>
    <row r="17" spans="2:11" ht="20.100000000000001" customHeight="1" x14ac:dyDescent="0.2">
      <c r="B17" s="10"/>
      <c r="C17" s="10"/>
      <c r="D17" s="11"/>
      <c r="E17" s="11"/>
      <c r="F17" s="11"/>
      <c r="G17" s="11"/>
      <c r="H17" s="11"/>
      <c r="I17" s="11"/>
      <c r="J17" s="11"/>
      <c r="K17" s="11"/>
    </row>
    <row r="18" spans="2:11" ht="20.100000000000001" customHeight="1" x14ac:dyDescent="0.2">
      <c r="B18" s="10" t="s">
        <v>27</v>
      </c>
      <c r="C18" s="18">
        <v>2</v>
      </c>
      <c r="D18" s="11">
        <v>2</v>
      </c>
      <c r="E18" s="11">
        <v>2</v>
      </c>
      <c r="F18" s="11">
        <v>2</v>
      </c>
      <c r="G18" s="11">
        <v>2</v>
      </c>
      <c r="H18" s="11">
        <v>2</v>
      </c>
      <c r="I18" s="11">
        <v>2</v>
      </c>
      <c r="J18" s="11">
        <v>2</v>
      </c>
      <c r="K18" s="11">
        <v>2</v>
      </c>
    </row>
    <row r="19" spans="2:11" ht="20.100000000000001" customHeight="1" x14ac:dyDescent="0.2">
      <c r="B19" s="10" t="s">
        <v>28</v>
      </c>
      <c r="C19" s="18">
        <v>2</v>
      </c>
      <c r="D19" s="12">
        <v>2</v>
      </c>
      <c r="E19" s="12">
        <v>2</v>
      </c>
      <c r="F19" s="12">
        <v>2</v>
      </c>
      <c r="G19" s="12">
        <v>2</v>
      </c>
      <c r="H19" s="12">
        <v>2</v>
      </c>
      <c r="I19" s="12">
        <v>2</v>
      </c>
      <c r="J19" s="12">
        <v>2</v>
      </c>
      <c r="K19" s="12">
        <v>2</v>
      </c>
    </row>
    <row r="20" spans="2:11" ht="20.100000000000001" customHeight="1" x14ac:dyDescent="0.2">
      <c r="B20" s="10" t="s">
        <v>29</v>
      </c>
      <c r="C20" s="18">
        <v>2</v>
      </c>
      <c r="D20" s="12">
        <v>2</v>
      </c>
      <c r="E20" s="12">
        <v>2</v>
      </c>
      <c r="F20" s="12">
        <v>2</v>
      </c>
      <c r="G20" s="12">
        <v>2</v>
      </c>
      <c r="H20" s="12">
        <v>2</v>
      </c>
      <c r="I20" s="12">
        <v>2</v>
      </c>
      <c r="J20" s="12">
        <v>2</v>
      </c>
      <c r="K20" s="12">
        <v>2</v>
      </c>
    </row>
    <row r="21" spans="2:11" ht="20.100000000000001" customHeight="1" x14ac:dyDescent="0.2">
      <c r="B21" s="10" t="s">
        <v>30</v>
      </c>
      <c r="C21" s="18">
        <v>2</v>
      </c>
      <c r="D21" s="12">
        <v>0</v>
      </c>
      <c r="E21" s="12">
        <v>2</v>
      </c>
      <c r="F21" s="12">
        <v>0</v>
      </c>
      <c r="G21" s="12">
        <v>2</v>
      </c>
      <c r="H21" s="12">
        <v>2</v>
      </c>
      <c r="I21" s="12">
        <v>2</v>
      </c>
      <c r="J21" s="12">
        <v>2</v>
      </c>
      <c r="K21" s="12">
        <v>2</v>
      </c>
    </row>
    <row r="22" spans="2:11" ht="20.100000000000001" customHeight="1" x14ac:dyDescent="0.2">
      <c r="B22" s="10" t="s">
        <v>31</v>
      </c>
      <c r="C22" s="18">
        <v>2</v>
      </c>
      <c r="D22" s="12">
        <v>2</v>
      </c>
      <c r="E22" s="12">
        <v>2</v>
      </c>
      <c r="F22" s="12">
        <v>2</v>
      </c>
      <c r="G22" s="12">
        <v>2</v>
      </c>
      <c r="H22" s="12">
        <v>2</v>
      </c>
      <c r="I22" s="12">
        <v>2</v>
      </c>
      <c r="J22" s="12">
        <v>2</v>
      </c>
      <c r="K22" s="12">
        <v>2</v>
      </c>
    </row>
    <row r="23" spans="2:11" ht="20.100000000000001" customHeight="1" x14ac:dyDescent="0.2">
      <c r="B23" s="10" t="s">
        <v>32</v>
      </c>
      <c r="C23" s="18">
        <v>2</v>
      </c>
      <c r="D23" s="12">
        <v>2</v>
      </c>
      <c r="E23" s="12">
        <v>2</v>
      </c>
      <c r="F23" s="12">
        <v>2</v>
      </c>
      <c r="G23" s="12">
        <v>2</v>
      </c>
      <c r="H23" s="12">
        <v>2</v>
      </c>
      <c r="I23" s="12">
        <v>2</v>
      </c>
      <c r="J23" s="12">
        <v>2</v>
      </c>
      <c r="K23" s="12">
        <v>2</v>
      </c>
    </row>
    <row r="24" spans="2:11" ht="20.100000000000001" customHeight="1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 ht="20.100000000000001" customHeight="1" x14ac:dyDescent="0.2">
      <c r="B25" s="13" t="s">
        <v>2</v>
      </c>
      <c r="C25" s="9">
        <f>SUM(C3:C23)</f>
        <v>70</v>
      </c>
      <c r="D25" s="9">
        <f>SUM(D3:D23)</f>
        <v>65</v>
      </c>
      <c r="E25" s="9">
        <f t="shared" ref="E25:I25" si="0">SUM(E3:E23)</f>
        <v>70</v>
      </c>
      <c r="F25" s="9">
        <f t="shared" si="0"/>
        <v>68</v>
      </c>
      <c r="G25" s="9">
        <f t="shared" si="0"/>
        <v>61</v>
      </c>
      <c r="H25" s="9">
        <f t="shared" si="0"/>
        <v>70</v>
      </c>
      <c r="I25" s="9">
        <f t="shared" si="0"/>
        <v>70</v>
      </c>
      <c r="J25" s="9">
        <f>SUM(J3:J23)</f>
        <v>70</v>
      </c>
      <c r="K25" s="9">
        <f>SUM(K3:K23)</f>
        <v>67</v>
      </c>
    </row>
    <row r="26" spans="2:11" ht="20.100000000000001" customHeight="1" x14ac:dyDescent="0.2">
      <c r="B26" s="13" t="s">
        <v>33</v>
      </c>
      <c r="C26" s="11">
        <f>(C25/70)*5</f>
        <v>5</v>
      </c>
      <c r="D26" s="14">
        <f>(D25/70)*5</f>
        <v>4.6428571428571432</v>
      </c>
      <c r="E26" s="11">
        <f t="shared" ref="E26:J26" si="1">(E25/70)*5</f>
        <v>5</v>
      </c>
      <c r="F26" s="14">
        <f t="shared" si="1"/>
        <v>4.8571428571428568</v>
      </c>
      <c r="G26" s="14">
        <f t="shared" si="1"/>
        <v>4.3571428571428577</v>
      </c>
      <c r="H26" s="11">
        <f t="shared" si="1"/>
        <v>5</v>
      </c>
      <c r="I26" s="11">
        <f t="shared" si="1"/>
        <v>5</v>
      </c>
      <c r="J26" s="11">
        <f t="shared" si="1"/>
        <v>5</v>
      </c>
      <c r="K26" s="14">
        <f>(K25/70)*5</f>
        <v>4.7857142857142856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C48F-ADD9-7F46-812B-F6415E4D37C0}">
  <dimension ref="A1:I17"/>
  <sheetViews>
    <sheetView zoomScale="130" zoomScaleNormal="130" workbookViewId="0">
      <selection activeCell="D18" sqref="D18"/>
    </sheetView>
  </sheetViews>
  <sheetFormatPr defaultColWidth="11" defaultRowHeight="15.75" x14ac:dyDescent="0.25"/>
  <cols>
    <col min="2" max="2" width="12.625" bestFit="1" customWidth="1"/>
    <col min="3" max="3" width="11.625" bestFit="1" customWidth="1"/>
    <col min="4" max="7" width="12.625" bestFit="1" customWidth="1"/>
    <col min="8" max="8" width="11.625" bestFit="1" customWidth="1"/>
    <col min="9" max="9" width="12.625" bestFit="1" customWidth="1"/>
  </cols>
  <sheetData>
    <row r="1" spans="1:9" ht="16.5" thickBot="1" x14ac:dyDescent="0.3"/>
    <row r="2" spans="1:9" ht="21" x14ac:dyDescent="0.35">
      <c r="A2" s="62" t="s">
        <v>51</v>
      </c>
      <c r="B2" s="59" t="s">
        <v>4</v>
      </c>
      <c r="C2" s="60"/>
      <c r="D2" s="60"/>
      <c r="E2" s="60"/>
      <c r="F2" s="60"/>
      <c r="G2" s="60"/>
      <c r="H2" s="60"/>
      <c r="I2" s="61"/>
    </row>
    <row r="3" spans="1:9" ht="16.5" thickBot="1" x14ac:dyDescent="0.3">
      <c r="A3" s="63"/>
      <c r="B3" s="40">
        <v>3</v>
      </c>
      <c r="C3" s="41">
        <v>4</v>
      </c>
      <c r="D3" s="41">
        <v>12</v>
      </c>
      <c r="E3" s="41">
        <v>17</v>
      </c>
      <c r="F3" s="41">
        <v>18</v>
      </c>
      <c r="G3" s="41">
        <v>22</v>
      </c>
      <c r="H3" s="41">
        <v>32</v>
      </c>
      <c r="I3" s="42">
        <v>34</v>
      </c>
    </row>
    <row r="4" spans="1:9" x14ac:dyDescent="0.25">
      <c r="A4" s="46" t="s">
        <v>39</v>
      </c>
      <c r="B4" s="50">
        <v>2</v>
      </c>
      <c r="C4" s="51">
        <v>5</v>
      </c>
      <c r="D4" s="51">
        <v>6</v>
      </c>
      <c r="E4" s="51">
        <v>3</v>
      </c>
      <c r="F4" s="51">
        <v>7</v>
      </c>
      <c r="G4" s="51">
        <v>4</v>
      </c>
      <c r="H4" s="51">
        <v>9</v>
      </c>
      <c r="I4" s="52">
        <v>1</v>
      </c>
    </row>
    <row r="5" spans="1:9" x14ac:dyDescent="0.25">
      <c r="A5" s="26" t="s">
        <v>40</v>
      </c>
      <c r="B5" s="29">
        <v>2</v>
      </c>
      <c r="C5" s="3">
        <v>7</v>
      </c>
      <c r="D5" s="3">
        <v>5</v>
      </c>
      <c r="E5" s="3">
        <v>3</v>
      </c>
      <c r="F5" s="3">
        <v>6</v>
      </c>
      <c r="G5" s="3">
        <v>4</v>
      </c>
      <c r="H5" s="3">
        <v>9</v>
      </c>
      <c r="I5" s="28">
        <v>1</v>
      </c>
    </row>
    <row r="6" spans="1:9" x14ac:dyDescent="0.25">
      <c r="A6" s="26" t="s">
        <v>41</v>
      </c>
      <c r="B6" s="29">
        <v>3</v>
      </c>
      <c r="C6" s="3">
        <v>9</v>
      </c>
      <c r="D6" s="3">
        <v>6</v>
      </c>
      <c r="E6" s="3">
        <v>2</v>
      </c>
      <c r="F6" s="3">
        <v>5</v>
      </c>
      <c r="G6" s="3">
        <v>4</v>
      </c>
      <c r="H6" s="3">
        <v>9</v>
      </c>
      <c r="I6" s="28">
        <v>1</v>
      </c>
    </row>
    <row r="7" spans="1:9" x14ac:dyDescent="0.25">
      <c r="A7" s="26" t="s">
        <v>42</v>
      </c>
      <c r="B7" s="29">
        <v>4</v>
      </c>
      <c r="C7" s="3">
        <v>9</v>
      </c>
      <c r="D7" s="3">
        <v>6</v>
      </c>
      <c r="E7" s="3">
        <v>2</v>
      </c>
      <c r="F7" s="3">
        <v>5</v>
      </c>
      <c r="G7" s="3">
        <v>3</v>
      </c>
      <c r="H7" s="3">
        <v>9</v>
      </c>
      <c r="I7" s="28">
        <v>1</v>
      </c>
    </row>
    <row r="8" spans="1:9" x14ac:dyDescent="0.25">
      <c r="A8" s="26" t="s">
        <v>43</v>
      </c>
      <c r="B8" s="29">
        <v>2</v>
      </c>
      <c r="C8" s="3">
        <v>9</v>
      </c>
      <c r="D8" s="3">
        <v>5</v>
      </c>
      <c r="E8" s="3">
        <v>3</v>
      </c>
      <c r="F8" s="3">
        <v>9</v>
      </c>
      <c r="G8" s="3">
        <v>6</v>
      </c>
      <c r="H8" s="3">
        <v>4</v>
      </c>
      <c r="I8" s="28">
        <v>1</v>
      </c>
    </row>
    <row r="9" spans="1:9" x14ac:dyDescent="0.25">
      <c r="A9" s="26" t="s">
        <v>44</v>
      </c>
      <c r="B9" s="29">
        <v>3</v>
      </c>
      <c r="C9" s="3">
        <v>9</v>
      </c>
      <c r="D9" s="3">
        <v>4</v>
      </c>
      <c r="E9" s="3">
        <v>2</v>
      </c>
      <c r="F9" s="3">
        <v>7</v>
      </c>
      <c r="G9" s="3">
        <v>6</v>
      </c>
      <c r="H9" s="3">
        <v>5</v>
      </c>
      <c r="I9" s="28">
        <v>1</v>
      </c>
    </row>
    <row r="10" spans="1:9" x14ac:dyDescent="0.25">
      <c r="A10" s="26" t="s">
        <v>58</v>
      </c>
      <c r="B10" s="29">
        <v>2</v>
      </c>
      <c r="C10" s="3">
        <v>9</v>
      </c>
      <c r="D10" s="3">
        <v>9</v>
      </c>
      <c r="E10" s="3">
        <v>5</v>
      </c>
      <c r="F10" s="3">
        <v>9</v>
      </c>
      <c r="G10" s="3">
        <v>4</v>
      </c>
      <c r="H10" s="3">
        <v>3</v>
      </c>
      <c r="I10" s="28">
        <v>1</v>
      </c>
    </row>
    <row r="11" spans="1:9" ht="16.5" thickBot="1" x14ac:dyDescent="0.3">
      <c r="A11" s="27" t="s">
        <v>59</v>
      </c>
      <c r="B11" s="53">
        <v>9</v>
      </c>
      <c r="C11" s="54">
        <v>9</v>
      </c>
      <c r="D11" s="54">
        <v>9</v>
      </c>
      <c r="E11" s="54">
        <v>2</v>
      </c>
      <c r="F11" s="54">
        <v>9</v>
      </c>
      <c r="G11" s="54">
        <v>4</v>
      </c>
      <c r="H11" s="54">
        <v>3</v>
      </c>
      <c r="I11" s="55">
        <v>1</v>
      </c>
    </row>
    <row r="12" spans="1:9" x14ac:dyDescent="0.25">
      <c r="A12" s="26"/>
      <c r="B12" s="43"/>
      <c r="C12" s="44"/>
      <c r="D12" s="44"/>
      <c r="E12" s="44"/>
      <c r="F12" s="44"/>
      <c r="G12" s="44"/>
      <c r="H12" s="44"/>
      <c r="I12" s="45"/>
    </row>
    <row r="13" spans="1:9" x14ac:dyDescent="0.25">
      <c r="A13" s="26" t="s">
        <v>60</v>
      </c>
      <c r="B13" s="29">
        <f>SUM(B4:B11)</f>
        <v>27</v>
      </c>
      <c r="C13" s="29">
        <f t="shared" ref="C13:I13" si="0">SUM(C4:C11)</f>
        <v>66</v>
      </c>
      <c r="D13" s="29">
        <f t="shared" si="0"/>
        <v>50</v>
      </c>
      <c r="E13" s="29">
        <f t="shared" si="0"/>
        <v>22</v>
      </c>
      <c r="F13" s="29">
        <f t="shared" si="0"/>
        <v>57</v>
      </c>
      <c r="G13" s="29">
        <f t="shared" si="0"/>
        <v>35</v>
      </c>
      <c r="H13" s="29">
        <f t="shared" si="0"/>
        <v>51</v>
      </c>
      <c r="I13" s="29">
        <f t="shared" si="0"/>
        <v>8</v>
      </c>
    </row>
    <row r="14" spans="1:9" x14ac:dyDescent="0.25">
      <c r="A14" s="26" t="s">
        <v>61</v>
      </c>
      <c r="B14" s="29">
        <f>B13 - MAX(B4:B11)</f>
        <v>18</v>
      </c>
      <c r="C14" s="29">
        <f t="shared" ref="C14:I14" si="1">C13 - MAX(C4:C11)</f>
        <v>57</v>
      </c>
      <c r="D14" s="29">
        <f t="shared" si="1"/>
        <v>41</v>
      </c>
      <c r="E14" s="29">
        <f t="shared" si="1"/>
        <v>17</v>
      </c>
      <c r="F14" s="29">
        <f t="shared" si="1"/>
        <v>48</v>
      </c>
      <c r="G14" s="29">
        <f t="shared" si="1"/>
        <v>29</v>
      </c>
      <c r="H14" s="29">
        <f t="shared" si="1"/>
        <v>42</v>
      </c>
      <c r="I14" s="29">
        <f t="shared" si="1"/>
        <v>7</v>
      </c>
    </row>
    <row r="15" spans="1:9" x14ac:dyDescent="0.25">
      <c r="A15" s="26" t="s">
        <v>52</v>
      </c>
      <c r="B15" s="29">
        <f t="shared" ref="B15:H15" si="2">(COUNT($B$4:$B$12)-1)*9 - B14 + 8</f>
        <v>53</v>
      </c>
      <c r="C15" s="29">
        <f t="shared" si="2"/>
        <v>14</v>
      </c>
      <c r="D15" s="29">
        <f t="shared" si="2"/>
        <v>30</v>
      </c>
      <c r="E15" s="29">
        <f t="shared" si="2"/>
        <v>54</v>
      </c>
      <c r="F15" s="29">
        <f t="shared" si="2"/>
        <v>23</v>
      </c>
      <c r="G15" s="29">
        <f t="shared" si="2"/>
        <v>42</v>
      </c>
      <c r="H15" s="29">
        <f t="shared" si="2"/>
        <v>29</v>
      </c>
      <c r="I15" s="29">
        <f>(COUNT($B$4:$B$12)-1)*9 - I14 + 8</f>
        <v>64</v>
      </c>
    </row>
    <row r="16" spans="1:9" ht="16.5" thickBot="1" x14ac:dyDescent="0.3">
      <c r="A16" s="27" t="s">
        <v>53</v>
      </c>
      <c r="B16" s="33">
        <f t="shared" ref="B16:G16" si="3">30*B15/(COUNT(B4:B11)*8)</f>
        <v>24.84375</v>
      </c>
      <c r="C16" s="33">
        <f t="shared" si="3"/>
        <v>6.5625</v>
      </c>
      <c r="D16" s="33">
        <f t="shared" si="3"/>
        <v>14.0625</v>
      </c>
      <c r="E16" s="33">
        <f t="shared" si="3"/>
        <v>25.3125</v>
      </c>
      <c r="F16" s="33">
        <f t="shared" si="3"/>
        <v>10.78125</v>
      </c>
      <c r="G16" s="33">
        <f t="shared" si="3"/>
        <v>19.6875</v>
      </c>
      <c r="H16" s="33">
        <f>30*H15/(COUNT(H4:H11)*8)</f>
        <v>13.59375</v>
      </c>
      <c r="I16" s="49">
        <f>30*I15/(COUNT(I4:I11)*8)</f>
        <v>30</v>
      </c>
    </row>
    <row r="17" spans="1:9" ht="16.5" thickBot="1" x14ac:dyDescent="0.3">
      <c r="A17" s="32" t="s">
        <v>38</v>
      </c>
      <c r="B17" s="30">
        <f>RANK(B16, ($B$16:$I$16), 0)</f>
        <v>3</v>
      </c>
      <c r="C17" s="30">
        <f>RANK(C16, ($B$16:$I$16), 0)</f>
        <v>8</v>
      </c>
      <c r="D17" s="30">
        <f t="shared" ref="D17:H17" si="4">RANK(D16, ($B$16:$I$16), 0)</f>
        <v>5</v>
      </c>
      <c r="E17" s="30">
        <f t="shared" si="4"/>
        <v>2</v>
      </c>
      <c r="F17" s="30">
        <f t="shared" si="4"/>
        <v>7</v>
      </c>
      <c r="G17" s="30">
        <f t="shared" si="4"/>
        <v>4</v>
      </c>
      <c r="H17" s="30">
        <f t="shared" si="4"/>
        <v>6</v>
      </c>
      <c r="I17" s="31">
        <f>RANK(I16, ($B$16:$I$16), 0)</f>
        <v>1</v>
      </c>
    </row>
  </sheetData>
  <mergeCells count="2">
    <mergeCell ref="B2:I2"/>
    <mergeCell ref="A2:A3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EC1F-9509-0548-8BF8-4A77782C0AD7}">
  <dimension ref="A1:I16"/>
  <sheetViews>
    <sheetView zoomScale="134" workbookViewId="0">
      <selection activeCell="C12" sqref="C12"/>
    </sheetView>
  </sheetViews>
  <sheetFormatPr defaultColWidth="11" defaultRowHeight="15.75" x14ac:dyDescent="0.25"/>
  <cols>
    <col min="2" max="2" width="12.625" bestFit="1" customWidth="1"/>
    <col min="3" max="3" width="11.625" bestFit="1" customWidth="1"/>
    <col min="4" max="7" width="12.625" bestFit="1" customWidth="1"/>
    <col min="8" max="8" width="11.625" bestFit="1" customWidth="1"/>
    <col min="9" max="9" width="12.625" bestFit="1" customWidth="1"/>
  </cols>
  <sheetData>
    <row r="1" spans="1:9" ht="16.5" thickBot="1" x14ac:dyDescent="0.3"/>
    <row r="2" spans="1:9" ht="21" x14ac:dyDescent="0.35">
      <c r="A2" s="62" t="s">
        <v>51</v>
      </c>
      <c r="B2" s="59" t="s">
        <v>4</v>
      </c>
      <c r="C2" s="60"/>
      <c r="D2" s="60"/>
      <c r="E2" s="60"/>
      <c r="F2" s="60"/>
      <c r="G2" s="60"/>
      <c r="H2" s="60"/>
      <c r="I2" s="61"/>
    </row>
    <row r="3" spans="1:9" ht="16.5" thickBot="1" x14ac:dyDescent="0.3">
      <c r="A3" s="63"/>
      <c r="B3" s="23">
        <v>3</v>
      </c>
      <c r="C3" s="24">
        <v>4</v>
      </c>
      <c r="D3" s="24">
        <v>12</v>
      </c>
      <c r="E3" s="24">
        <v>17</v>
      </c>
      <c r="F3" s="24">
        <v>18</v>
      </c>
      <c r="G3" s="24">
        <v>22</v>
      </c>
      <c r="H3" s="24">
        <v>32</v>
      </c>
      <c r="I3" s="25">
        <v>34</v>
      </c>
    </row>
    <row r="4" spans="1:9" x14ac:dyDescent="0.25">
      <c r="A4" s="26" t="s">
        <v>39</v>
      </c>
      <c r="B4" s="29">
        <v>3</v>
      </c>
      <c r="C4" s="3">
        <v>8</v>
      </c>
      <c r="D4" s="3">
        <v>4</v>
      </c>
      <c r="E4" s="3">
        <v>6</v>
      </c>
      <c r="F4" s="3">
        <v>7</v>
      </c>
      <c r="G4" s="3">
        <v>5</v>
      </c>
      <c r="H4" s="3">
        <v>1</v>
      </c>
      <c r="I4" s="28">
        <v>2</v>
      </c>
    </row>
    <row r="5" spans="1:9" x14ac:dyDescent="0.25">
      <c r="A5" s="26" t="s">
        <v>40</v>
      </c>
      <c r="B5" s="29">
        <v>3</v>
      </c>
      <c r="C5" s="3">
        <v>5</v>
      </c>
      <c r="D5" s="3">
        <v>9</v>
      </c>
      <c r="E5" s="3">
        <v>6</v>
      </c>
      <c r="F5" s="3">
        <v>9</v>
      </c>
      <c r="G5" s="3">
        <v>4</v>
      </c>
      <c r="H5" s="3">
        <v>1</v>
      </c>
      <c r="I5" s="28">
        <v>2</v>
      </c>
    </row>
    <row r="6" spans="1:9" x14ac:dyDescent="0.25">
      <c r="A6" s="26" t="s">
        <v>41</v>
      </c>
      <c r="B6" s="29">
        <v>3</v>
      </c>
      <c r="C6" s="3">
        <v>5</v>
      </c>
      <c r="D6" s="3">
        <v>2</v>
      </c>
      <c r="E6" s="3">
        <v>9</v>
      </c>
      <c r="F6" s="3">
        <v>9</v>
      </c>
      <c r="G6" s="3">
        <v>9</v>
      </c>
      <c r="H6" s="3">
        <v>1</v>
      </c>
      <c r="I6" s="28">
        <v>4</v>
      </c>
    </row>
    <row r="7" spans="1:9" x14ac:dyDescent="0.25">
      <c r="A7" s="26" t="s">
        <v>42</v>
      </c>
      <c r="B7" s="29">
        <v>4</v>
      </c>
      <c r="C7" s="3">
        <v>6</v>
      </c>
      <c r="D7" s="3">
        <v>3</v>
      </c>
      <c r="E7" s="3">
        <v>8</v>
      </c>
      <c r="F7" s="3">
        <v>5</v>
      </c>
      <c r="G7" s="3">
        <v>7</v>
      </c>
      <c r="H7" s="3">
        <v>2</v>
      </c>
      <c r="I7" s="28">
        <v>1</v>
      </c>
    </row>
    <row r="8" spans="1:9" x14ac:dyDescent="0.25">
      <c r="A8" s="26" t="s">
        <v>43</v>
      </c>
      <c r="B8" s="29">
        <v>4</v>
      </c>
      <c r="C8" s="3">
        <v>6</v>
      </c>
      <c r="D8" s="3">
        <v>3</v>
      </c>
      <c r="E8" s="3">
        <v>8</v>
      </c>
      <c r="F8" s="3">
        <v>7</v>
      </c>
      <c r="G8" s="3">
        <v>5</v>
      </c>
      <c r="H8" s="3">
        <v>1</v>
      </c>
      <c r="I8" s="28">
        <v>2</v>
      </c>
    </row>
    <row r="9" spans="1:9" x14ac:dyDescent="0.25">
      <c r="A9" s="26" t="s">
        <v>57</v>
      </c>
      <c r="B9" s="29">
        <v>4</v>
      </c>
      <c r="C9" s="3">
        <v>6</v>
      </c>
      <c r="D9" s="3">
        <v>3</v>
      </c>
      <c r="E9" s="3">
        <v>5</v>
      </c>
      <c r="F9" s="3">
        <v>7</v>
      </c>
      <c r="G9" s="3">
        <v>8</v>
      </c>
      <c r="H9" s="3">
        <v>1</v>
      </c>
      <c r="I9" s="28">
        <v>1</v>
      </c>
    </row>
    <row r="10" spans="1:9" x14ac:dyDescent="0.25">
      <c r="A10" s="26"/>
      <c r="B10" s="29"/>
      <c r="C10" s="3"/>
      <c r="D10" s="3"/>
      <c r="E10" s="3"/>
      <c r="F10" s="3"/>
      <c r="G10" s="3"/>
      <c r="H10" s="3"/>
      <c r="I10" s="28"/>
    </row>
    <row r="11" spans="1:9" x14ac:dyDescent="0.25">
      <c r="A11" s="26"/>
      <c r="B11" s="29"/>
      <c r="C11" s="3"/>
      <c r="D11" s="3"/>
      <c r="E11" s="3"/>
      <c r="F11" s="3"/>
      <c r="G11" s="3"/>
      <c r="H11" s="3"/>
      <c r="I11" s="28"/>
    </row>
    <row r="12" spans="1:9" x14ac:dyDescent="0.25">
      <c r="A12" s="26" t="s">
        <v>60</v>
      </c>
      <c r="B12" s="29">
        <f>SUM(B4:B10)</f>
        <v>21</v>
      </c>
      <c r="C12" s="29">
        <f t="shared" ref="C12:I12" si="0">SUM(C4:C10)</f>
        <v>36</v>
      </c>
      <c r="D12" s="29">
        <f t="shared" si="0"/>
        <v>24</v>
      </c>
      <c r="E12" s="29">
        <f t="shared" si="0"/>
        <v>42</v>
      </c>
      <c r="F12" s="29">
        <f t="shared" si="0"/>
        <v>44</v>
      </c>
      <c r="G12" s="29">
        <f t="shared" si="0"/>
        <v>38</v>
      </c>
      <c r="H12" s="48">
        <f t="shared" si="0"/>
        <v>7</v>
      </c>
      <c r="I12" s="29">
        <f t="shared" si="0"/>
        <v>12</v>
      </c>
    </row>
    <row r="13" spans="1:9" x14ac:dyDescent="0.25">
      <c r="A13" s="26" t="s">
        <v>61</v>
      </c>
      <c r="B13" s="29">
        <f>B12 - MAX(B4:B8)</f>
        <v>17</v>
      </c>
      <c r="C13" s="29">
        <f t="shared" ref="C13:I13" si="1">C12 - MAX(C4:C8)</f>
        <v>28</v>
      </c>
      <c r="D13" s="29">
        <f t="shared" si="1"/>
        <v>15</v>
      </c>
      <c r="E13" s="29">
        <f t="shared" si="1"/>
        <v>33</v>
      </c>
      <c r="F13" s="29">
        <f t="shared" si="1"/>
        <v>35</v>
      </c>
      <c r="G13" s="29">
        <f t="shared" si="1"/>
        <v>29</v>
      </c>
      <c r="H13" s="48">
        <f t="shared" si="1"/>
        <v>5</v>
      </c>
      <c r="I13" s="29">
        <f t="shared" si="1"/>
        <v>8</v>
      </c>
    </row>
    <row r="14" spans="1:9" x14ac:dyDescent="0.25">
      <c r="A14" s="26" t="s">
        <v>52</v>
      </c>
      <c r="B14" s="29">
        <f>(COUNT($B$4:$B$10)-1)*9 - B13 + 8</f>
        <v>36</v>
      </c>
      <c r="C14" s="29">
        <f t="shared" ref="C14:I14" si="2">(COUNT($B$4:$B$10)-1)*9 - C13 + 8</f>
        <v>25</v>
      </c>
      <c r="D14" s="29">
        <f t="shared" si="2"/>
        <v>38</v>
      </c>
      <c r="E14" s="29">
        <f t="shared" si="2"/>
        <v>20</v>
      </c>
      <c r="F14" s="29">
        <f t="shared" si="2"/>
        <v>18</v>
      </c>
      <c r="G14" s="29">
        <f t="shared" si="2"/>
        <v>24</v>
      </c>
      <c r="H14" s="29">
        <f t="shared" si="2"/>
        <v>48</v>
      </c>
      <c r="I14" s="29">
        <f t="shared" si="2"/>
        <v>45</v>
      </c>
    </row>
    <row r="15" spans="1:9" ht="16.5" thickBot="1" x14ac:dyDescent="0.3">
      <c r="A15" s="27" t="s">
        <v>53</v>
      </c>
      <c r="B15" s="47">
        <f>25*(B14/(COUNT(B4:B10)*8))</f>
        <v>18.75</v>
      </c>
      <c r="C15" s="47">
        <f t="shared" ref="C15:I15" si="3">25*(C14/(COUNT(C4:C10)*8))</f>
        <v>13.020833333333334</v>
      </c>
      <c r="D15" s="47">
        <f t="shared" si="3"/>
        <v>19.791666666666664</v>
      </c>
      <c r="E15" s="47">
        <f t="shared" si="3"/>
        <v>10.416666666666668</v>
      </c>
      <c r="F15" s="47">
        <f t="shared" si="3"/>
        <v>9.375</v>
      </c>
      <c r="G15" s="47">
        <f t="shared" si="3"/>
        <v>12.5</v>
      </c>
      <c r="H15" s="47">
        <f t="shared" si="3"/>
        <v>25</v>
      </c>
      <c r="I15" s="47">
        <f t="shared" si="3"/>
        <v>23.4375</v>
      </c>
    </row>
    <row r="16" spans="1:9" ht="16.5" thickBot="1" x14ac:dyDescent="0.3">
      <c r="A16" s="32" t="s">
        <v>38</v>
      </c>
      <c r="B16" s="30">
        <f>RANK(B15, ($B$15:$I$15), 0)</f>
        <v>4</v>
      </c>
      <c r="C16" s="30">
        <f>RANK(C15, ($B$15:$I$15), 0)</f>
        <v>5</v>
      </c>
      <c r="D16" s="30">
        <f t="shared" ref="D16:H16" si="4">RANK(D15, ($B$15:$I$15), 0)</f>
        <v>3</v>
      </c>
      <c r="E16" s="30">
        <f t="shared" si="4"/>
        <v>7</v>
      </c>
      <c r="F16" s="30">
        <f t="shared" si="4"/>
        <v>8</v>
      </c>
      <c r="G16" s="30">
        <f t="shared" si="4"/>
        <v>6</v>
      </c>
      <c r="H16" s="30">
        <f t="shared" si="4"/>
        <v>1</v>
      </c>
      <c r="I16" s="31">
        <f>RANK(I15, ($B$15:$I$15), 0)</f>
        <v>2</v>
      </c>
    </row>
  </sheetData>
  <mergeCells count="2">
    <mergeCell ref="A2:A3"/>
    <mergeCell ref="B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9182-121B-0A4A-B668-BE6C539F8E14}">
  <dimension ref="B1:K7"/>
  <sheetViews>
    <sheetView workbookViewId="0">
      <selection activeCell="C6" sqref="C6"/>
    </sheetView>
  </sheetViews>
  <sheetFormatPr defaultColWidth="10.875" defaultRowHeight="20.100000000000001" customHeight="1" x14ac:dyDescent="0.2"/>
  <cols>
    <col min="1" max="1" width="10.875" style="7"/>
    <col min="2" max="2" width="18.625" style="7" bestFit="1" customWidth="1"/>
    <col min="3" max="16384" width="10.875" style="7"/>
  </cols>
  <sheetData>
    <row r="1" spans="2:11" ht="20.100000000000001" customHeight="1" x14ac:dyDescent="0.2">
      <c r="D1" s="20"/>
      <c r="E1" s="21"/>
      <c r="F1" s="21"/>
      <c r="G1" s="21"/>
      <c r="H1" s="21"/>
      <c r="I1" s="21"/>
      <c r="J1" s="21"/>
      <c r="K1" s="21"/>
    </row>
    <row r="2" spans="2:11" ht="20.100000000000001" customHeight="1" x14ac:dyDescent="0.2">
      <c r="B2" s="13" t="s">
        <v>0</v>
      </c>
      <c r="C2" s="9"/>
      <c r="D2" s="9">
        <v>3</v>
      </c>
      <c r="E2" s="9">
        <v>4</v>
      </c>
      <c r="F2" s="9">
        <v>12</v>
      </c>
      <c r="G2" s="9">
        <v>17</v>
      </c>
      <c r="H2" s="9">
        <v>18</v>
      </c>
      <c r="I2" s="9">
        <v>22</v>
      </c>
      <c r="J2" s="9">
        <v>32</v>
      </c>
      <c r="K2" s="9">
        <v>34</v>
      </c>
    </row>
    <row r="3" spans="2:11" ht="20.100000000000001" customHeight="1" x14ac:dyDescent="0.2">
      <c r="B3" s="10" t="s">
        <v>34</v>
      </c>
      <c r="C3" s="10">
        <v>80</v>
      </c>
      <c r="D3" s="11">
        <v>28</v>
      </c>
      <c r="E3" s="11">
        <v>27</v>
      </c>
      <c r="F3" s="11">
        <v>26.5</v>
      </c>
      <c r="G3" s="11">
        <v>33</v>
      </c>
      <c r="H3" s="11">
        <v>56</v>
      </c>
      <c r="I3" s="11">
        <v>30</v>
      </c>
      <c r="J3" s="11">
        <v>65</v>
      </c>
      <c r="K3" s="11">
        <v>50</v>
      </c>
    </row>
    <row r="4" spans="2:11" ht="20.100000000000001" customHeight="1" x14ac:dyDescent="0.2">
      <c r="B4" s="10" t="s">
        <v>35</v>
      </c>
      <c r="C4" s="10">
        <v>20</v>
      </c>
      <c r="D4" s="11">
        <v>5</v>
      </c>
      <c r="E4" s="11">
        <v>17</v>
      </c>
      <c r="F4" s="11">
        <v>20</v>
      </c>
      <c r="G4" s="11">
        <v>17</v>
      </c>
      <c r="H4" s="11">
        <v>20</v>
      </c>
      <c r="I4" s="11">
        <v>9</v>
      </c>
      <c r="J4" s="11">
        <v>19</v>
      </c>
      <c r="K4" s="11">
        <v>17</v>
      </c>
    </row>
    <row r="5" spans="2:11" ht="20.100000000000001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2:11" ht="20.100000000000001" customHeight="1" x14ac:dyDescent="0.2">
      <c r="B6" s="13" t="s">
        <v>2</v>
      </c>
      <c r="C6" s="10">
        <f>SUM(C3:C5)</f>
        <v>100</v>
      </c>
      <c r="D6" s="11">
        <f t="shared" ref="D6:J6" si="0">SUM(D3:D4)</f>
        <v>33</v>
      </c>
      <c r="E6" s="11">
        <f t="shared" si="0"/>
        <v>44</v>
      </c>
      <c r="F6" s="11">
        <f t="shared" si="0"/>
        <v>46.5</v>
      </c>
      <c r="G6" s="11">
        <f t="shared" si="0"/>
        <v>50</v>
      </c>
      <c r="H6" s="11">
        <f t="shared" si="0"/>
        <v>76</v>
      </c>
      <c r="I6" s="11">
        <f t="shared" si="0"/>
        <v>39</v>
      </c>
      <c r="J6" s="11">
        <f t="shared" si="0"/>
        <v>84</v>
      </c>
      <c r="K6" s="11">
        <f>SUM(K3:K4)</f>
        <v>67</v>
      </c>
    </row>
    <row r="7" spans="2:11" ht="20.100000000000001" customHeight="1" x14ac:dyDescent="0.2">
      <c r="B7" s="13" t="s">
        <v>11</v>
      </c>
      <c r="C7" s="10">
        <f>(15/15)*15</f>
        <v>15</v>
      </c>
      <c r="D7" s="14">
        <f>(D6/100)*15</f>
        <v>4.95</v>
      </c>
      <c r="E7" s="14">
        <f>(E6/100)*15</f>
        <v>6.6</v>
      </c>
      <c r="F7" s="14">
        <f>(F6/100)*15</f>
        <v>6.9750000000000005</v>
      </c>
      <c r="G7" s="14">
        <f t="shared" ref="G7:J7" si="1">(G6/100)*15</f>
        <v>7.5</v>
      </c>
      <c r="H7" s="14">
        <f t="shared" si="1"/>
        <v>11.4</v>
      </c>
      <c r="I7" s="14">
        <f t="shared" si="1"/>
        <v>5.8500000000000005</v>
      </c>
      <c r="J7" s="14">
        <f t="shared" si="1"/>
        <v>12.6</v>
      </c>
      <c r="K7" s="14">
        <f>(K6/100)*15</f>
        <v>10.050000000000001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1FA8-4BB6-8745-B34C-88B7046BB8A3}">
  <dimension ref="A1:K21"/>
  <sheetViews>
    <sheetView workbookViewId="0">
      <selection activeCell="K10" sqref="K10"/>
    </sheetView>
  </sheetViews>
  <sheetFormatPr defaultColWidth="11" defaultRowHeight="20.100000000000001" customHeight="1" x14ac:dyDescent="0.25"/>
  <cols>
    <col min="1" max="1" width="14.125" bestFit="1" customWidth="1"/>
    <col min="2" max="2" width="21" customWidth="1"/>
  </cols>
  <sheetData>
    <row r="1" spans="1:11" ht="20.100000000000001" customHeight="1" x14ac:dyDescent="0.25">
      <c r="D1" s="20"/>
      <c r="E1" s="21"/>
      <c r="F1" s="21"/>
      <c r="G1" s="21"/>
      <c r="H1" s="21"/>
      <c r="I1" s="21"/>
      <c r="J1" s="21"/>
      <c r="K1" s="21"/>
    </row>
    <row r="2" spans="1:11" ht="20.100000000000001" customHeight="1" x14ac:dyDescent="0.25">
      <c r="B2" s="22" t="s">
        <v>0</v>
      </c>
      <c r="C2" s="1"/>
      <c r="D2" s="9">
        <v>3</v>
      </c>
      <c r="E2" s="9">
        <v>4</v>
      </c>
      <c r="F2" s="9">
        <v>12</v>
      </c>
      <c r="G2" s="9">
        <v>17</v>
      </c>
      <c r="H2" s="9">
        <v>18</v>
      </c>
      <c r="I2" s="9">
        <v>22</v>
      </c>
      <c r="J2" s="9">
        <v>32</v>
      </c>
      <c r="K2" s="9">
        <v>34</v>
      </c>
    </row>
    <row r="3" spans="1:11" ht="20.100000000000001" customHeight="1" x14ac:dyDescent="0.25">
      <c r="B3" s="2" t="s">
        <v>36</v>
      </c>
      <c r="C3" s="2">
        <v>30</v>
      </c>
      <c r="D3" s="3">
        <v>19</v>
      </c>
      <c r="E3" s="3">
        <v>27</v>
      </c>
      <c r="F3" s="3">
        <v>17</v>
      </c>
      <c r="G3" s="3">
        <v>25</v>
      </c>
      <c r="H3" s="3">
        <v>19</v>
      </c>
      <c r="I3" s="3">
        <v>20</v>
      </c>
      <c r="J3" s="3">
        <v>25</v>
      </c>
      <c r="K3" s="3">
        <v>21</v>
      </c>
    </row>
    <row r="4" spans="1:11" ht="20.100000000000001" customHeight="1" x14ac:dyDescent="0.25">
      <c r="B4" s="2" t="s">
        <v>47</v>
      </c>
      <c r="C4" s="2">
        <v>15</v>
      </c>
      <c r="D4" s="3">
        <v>9</v>
      </c>
      <c r="E4" s="3">
        <v>3</v>
      </c>
      <c r="F4" s="3">
        <v>12</v>
      </c>
      <c r="G4" s="3">
        <v>12</v>
      </c>
      <c r="H4" s="3">
        <v>11</v>
      </c>
      <c r="I4" s="3">
        <v>11</v>
      </c>
      <c r="J4" s="3">
        <v>15</v>
      </c>
      <c r="K4" s="3">
        <v>14</v>
      </c>
    </row>
    <row r="5" spans="1:11" ht="20.100000000000001" customHeight="1" x14ac:dyDescent="0.25">
      <c r="B5" s="2" t="s">
        <v>48</v>
      </c>
      <c r="C5" s="2">
        <v>15</v>
      </c>
      <c r="D5" s="3">
        <v>0</v>
      </c>
      <c r="E5" s="3">
        <v>5</v>
      </c>
      <c r="F5" s="3">
        <v>7</v>
      </c>
      <c r="G5" s="3">
        <v>9</v>
      </c>
      <c r="H5" s="3">
        <v>14</v>
      </c>
      <c r="I5" s="3">
        <v>7</v>
      </c>
      <c r="J5" s="3">
        <v>15</v>
      </c>
      <c r="K5" s="3">
        <v>11</v>
      </c>
    </row>
    <row r="6" spans="1:11" ht="20.100000000000001" customHeight="1" x14ac:dyDescent="0.25">
      <c r="B6" s="2" t="s">
        <v>49</v>
      </c>
      <c r="C6" s="2">
        <v>20</v>
      </c>
      <c r="D6" s="3">
        <v>12</v>
      </c>
      <c r="E6" s="3">
        <v>11</v>
      </c>
      <c r="F6" s="3">
        <v>10</v>
      </c>
      <c r="G6" s="3">
        <v>16</v>
      </c>
      <c r="H6" s="3">
        <v>17</v>
      </c>
      <c r="I6" s="3">
        <v>10</v>
      </c>
      <c r="J6" s="3">
        <v>18</v>
      </c>
      <c r="K6" s="3">
        <v>19</v>
      </c>
    </row>
    <row r="7" spans="1:11" ht="20.100000000000001" customHeight="1" x14ac:dyDescent="0.25">
      <c r="B7" s="2" t="s">
        <v>50</v>
      </c>
      <c r="C7" s="2">
        <v>20</v>
      </c>
      <c r="D7" s="3">
        <v>13</v>
      </c>
      <c r="E7" s="3">
        <v>7</v>
      </c>
      <c r="F7" s="3">
        <v>16</v>
      </c>
      <c r="G7" s="3">
        <v>15</v>
      </c>
      <c r="H7" s="3">
        <v>11</v>
      </c>
      <c r="I7" s="3">
        <v>9</v>
      </c>
      <c r="J7" s="3">
        <v>20</v>
      </c>
      <c r="K7" s="3">
        <v>14</v>
      </c>
    </row>
    <row r="8" spans="1:11" ht="20.100000000000001" customHeight="1" x14ac:dyDescent="0.25">
      <c r="B8" s="2"/>
      <c r="C8" s="3"/>
      <c r="D8" s="3"/>
      <c r="E8" s="3"/>
      <c r="F8" s="3"/>
      <c r="G8" s="3"/>
      <c r="H8" s="3"/>
      <c r="I8" s="3"/>
      <c r="J8" s="3"/>
      <c r="K8" s="3"/>
    </row>
    <row r="9" spans="1:11" ht="20.100000000000001" customHeight="1" x14ac:dyDescent="0.25">
      <c r="B9" s="5" t="s">
        <v>2</v>
      </c>
      <c r="C9" s="2">
        <f>SUM(C3:C8)</f>
        <v>100</v>
      </c>
      <c r="D9" s="3">
        <f>SUM(D3:D6)</f>
        <v>40</v>
      </c>
      <c r="E9" s="3">
        <f>SUM(E3:E6)</f>
        <v>46</v>
      </c>
      <c r="F9" s="3">
        <f t="shared" ref="F9:J9" si="0">SUM(F3:F6)</f>
        <v>46</v>
      </c>
      <c r="G9" s="3">
        <f t="shared" si="0"/>
        <v>62</v>
      </c>
      <c r="H9" s="3">
        <f t="shared" si="0"/>
        <v>61</v>
      </c>
      <c r="I9" s="3">
        <f t="shared" si="0"/>
        <v>48</v>
      </c>
      <c r="J9" s="3">
        <f t="shared" si="0"/>
        <v>73</v>
      </c>
      <c r="K9" s="3">
        <f>SUM(K3:K6)</f>
        <v>65</v>
      </c>
    </row>
    <row r="10" spans="1:11" ht="20.100000000000001" customHeight="1" x14ac:dyDescent="0.25">
      <c r="B10" s="5" t="s">
        <v>33</v>
      </c>
      <c r="C10" s="2">
        <f>(15/15)*15</f>
        <v>15</v>
      </c>
      <c r="D10" s="6">
        <f>(D9/100)*15</f>
        <v>6</v>
      </c>
      <c r="E10" s="6">
        <f>(E9/100)*15</f>
        <v>6.9</v>
      </c>
      <c r="F10" s="6">
        <f>(F9/100)*15</f>
        <v>6.9</v>
      </c>
      <c r="G10" s="6">
        <f>(G9/100)*15</f>
        <v>9.3000000000000007</v>
      </c>
      <c r="H10" s="6">
        <f>(H9/100)*15</f>
        <v>9.15</v>
      </c>
      <c r="I10" s="6">
        <f t="shared" ref="I10:K10" si="1">(I9/100)*15</f>
        <v>7.1999999999999993</v>
      </c>
      <c r="J10" s="6">
        <f t="shared" si="1"/>
        <v>10.95</v>
      </c>
      <c r="K10" s="6">
        <f t="shared" si="1"/>
        <v>9.75</v>
      </c>
    </row>
    <row r="11" spans="1:11" ht="20.100000000000001" customHeight="1" x14ac:dyDescent="0.25">
      <c r="B11" s="4" t="s">
        <v>38</v>
      </c>
      <c r="C11" s="3"/>
      <c r="D11" s="3">
        <f>RANK(D10, $D$10:$K$10, 0)</f>
        <v>8</v>
      </c>
      <c r="E11" s="3">
        <f t="shared" ref="E11:K11" si="2">RANK(E10, $D$10:$K$10, 0)</f>
        <v>6</v>
      </c>
      <c r="F11" s="3">
        <f t="shared" si="2"/>
        <v>6</v>
      </c>
      <c r="G11" s="3">
        <f t="shared" si="2"/>
        <v>3</v>
      </c>
      <c r="H11" s="3">
        <f t="shared" si="2"/>
        <v>4</v>
      </c>
      <c r="I11" s="3">
        <f t="shared" si="2"/>
        <v>5</v>
      </c>
      <c r="J11" s="3">
        <f t="shared" si="2"/>
        <v>1</v>
      </c>
      <c r="K11" s="3">
        <f t="shared" si="2"/>
        <v>2</v>
      </c>
    </row>
    <row r="13" spans="1:11" ht="20.100000000000001" customHeight="1" x14ac:dyDescent="0.25">
      <c r="A13" s="34"/>
      <c r="B13" s="34"/>
      <c r="C13" s="36"/>
    </row>
    <row r="14" spans="1:11" ht="20.100000000000001" customHeight="1" x14ac:dyDescent="0.25">
      <c r="B14" s="35"/>
    </row>
    <row r="15" spans="1:11" ht="20.100000000000001" customHeight="1" x14ac:dyDescent="0.25">
      <c r="B15" s="35"/>
    </row>
    <row r="16" spans="1:11" ht="20.100000000000001" customHeight="1" x14ac:dyDescent="0.25">
      <c r="B16" s="35"/>
    </row>
    <row r="17" spans="2:2" ht="20.100000000000001" customHeight="1" x14ac:dyDescent="0.25">
      <c r="B17" s="35"/>
    </row>
    <row r="18" spans="2:2" ht="20.100000000000001" customHeight="1" x14ac:dyDescent="0.25">
      <c r="B18" s="35"/>
    </row>
    <row r="19" spans="2:2" ht="20.100000000000001" customHeight="1" x14ac:dyDescent="0.25">
      <c r="B19" s="35"/>
    </row>
    <row r="20" spans="2:2" ht="20.100000000000001" customHeight="1" x14ac:dyDescent="0.25">
      <c r="B20" s="35"/>
    </row>
    <row r="21" spans="2:2" ht="20.100000000000001" customHeight="1" x14ac:dyDescent="0.25">
      <c r="B21" s="35"/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D5BF-A81D-954E-8287-A137BF90F1BC}">
  <dimension ref="B1:K9"/>
  <sheetViews>
    <sheetView workbookViewId="0">
      <selection activeCell="D9" sqref="D9"/>
    </sheetView>
  </sheetViews>
  <sheetFormatPr defaultColWidth="10.875" defaultRowHeight="20.100000000000001" customHeight="1" x14ac:dyDescent="0.2"/>
  <cols>
    <col min="1" max="1" width="10.875" style="7"/>
    <col min="2" max="2" width="19.625" style="7" bestFit="1" customWidth="1"/>
    <col min="3" max="16384" width="10.875" style="7"/>
  </cols>
  <sheetData>
    <row r="1" spans="2:11" ht="20.100000000000001" customHeight="1" x14ac:dyDescent="0.2">
      <c r="D1" s="20"/>
      <c r="E1" s="21"/>
      <c r="F1" s="21"/>
      <c r="G1" s="21"/>
      <c r="H1" s="21"/>
      <c r="I1" s="21"/>
      <c r="J1" s="21"/>
      <c r="K1" s="21"/>
    </row>
    <row r="2" spans="2:11" ht="20.100000000000001" customHeight="1" x14ac:dyDescent="0.2">
      <c r="B2" s="9" t="s">
        <v>0</v>
      </c>
      <c r="C2" s="9"/>
      <c r="D2" s="9">
        <v>3</v>
      </c>
      <c r="E2" s="9">
        <v>4</v>
      </c>
      <c r="F2" s="9">
        <v>12</v>
      </c>
      <c r="G2" s="9">
        <v>17</v>
      </c>
      <c r="H2" s="9">
        <v>18</v>
      </c>
      <c r="I2" s="9">
        <v>22</v>
      </c>
      <c r="J2" s="9">
        <v>32</v>
      </c>
      <c r="K2" s="9">
        <v>34</v>
      </c>
    </row>
    <row r="3" spans="2:11" ht="20.100000000000001" customHeight="1" x14ac:dyDescent="0.2">
      <c r="B3" s="10"/>
      <c r="C3" s="10"/>
      <c r="D3" s="11"/>
      <c r="E3" s="11"/>
      <c r="F3" s="11"/>
      <c r="G3" s="11"/>
      <c r="H3" s="11"/>
      <c r="I3" s="11"/>
      <c r="J3" s="11"/>
      <c r="K3" s="11"/>
    </row>
    <row r="4" spans="2:11" ht="20.100000000000001" customHeight="1" x14ac:dyDescent="0.2">
      <c r="B4" s="10" t="s">
        <v>54</v>
      </c>
      <c r="C4" s="10">
        <v>20</v>
      </c>
      <c r="D4" s="11">
        <v>17</v>
      </c>
      <c r="E4" s="11">
        <v>10</v>
      </c>
      <c r="F4" s="11">
        <v>17</v>
      </c>
      <c r="G4" s="11">
        <v>16</v>
      </c>
      <c r="H4" s="11">
        <v>13</v>
      </c>
      <c r="I4" s="11">
        <v>6</v>
      </c>
      <c r="J4" s="11">
        <v>18</v>
      </c>
      <c r="K4" s="11">
        <v>14</v>
      </c>
    </row>
    <row r="5" spans="2:11" ht="20.100000000000001" customHeight="1" x14ac:dyDescent="0.2">
      <c r="B5" s="10" t="s">
        <v>55</v>
      </c>
      <c r="C5" s="10">
        <v>40</v>
      </c>
      <c r="D5" s="11">
        <v>20</v>
      </c>
      <c r="E5" s="11">
        <v>29</v>
      </c>
      <c r="F5" s="11">
        <v>13</v>
      </c>
      <c r="G5" s="11">
        <v>23</v>
      </c>
      <c r="H5" s="11">
        <v>31</v>
      </c>
      <c r="I5" s="11">
        <v>25</v>
      </c>
      <c r="J5" s="11">
        <v>36</v>
      </c>
      <c r="K5" s="11">
        <v>35</v>
      </c>
    </row>
    <row r="6" spans="2:11" ht="20.100000000000001" customHeight="1" x14ac:dyDescent="0.2">
      <c r="B6" s="10" t="s">
        <v>56</v>
      </c>
      <c r="C6" s="10">
        <v>20</v>
      </c>
      <c r="D6" s="11">
        <v>14</v>
      </c>
      <c r="E6" s="11">
        <v>11</v>
      </c>
      <c r="F6" s="11">
        <v>7</v>
      </c>
      <c r="G6" s="11">
        <v>15</v>
      </c>
      <c r="H6" s="11">
        <v>17</v>
      </c>
      <c r="I6" s="11">
        <v>18</v>
      </c>
      <c r="J6" s="11">
        <v>19</v>
      </c>
      <c r="K6" s="11">
        <v>15</v>
      </c>
    </row>
    <row r="7" spans="2:11" ht="20.100000000000001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2:11" ht="20.100000000000001" customHeight="1" x14ac:dyDescent="0.2">
      <c r="B8" s="13" t="s">
        <v>2</v>
      </c>
      <c r="C8" s="10">
        <v>80</v>
      </c>
      <c r="D8" s="11">
        <f t="shared" ref="D8:K8" si="0">SUM(D4:D6)</f>
        <v>51</v>
      </c>
      <c r="E8" s="11">
        <f t="shared" si="0"/>
        <v>50</v>
      </c>
      <c r="F8" s="11">
        <f t="shared" si="0"/>
        <v>37</v>
      </c>
      <c r="G8" s="11">
        <f t="shared" si="0"/>
        <v>54</v>
      </c>
      <c r="H8" s="11">
        <f t="shared" si="0"/>
        <v>61</v>
      </c>
      <c r="I8" s="11">
        <f t="shared" si="0"/>
        <v>49</v>
      </c>
      <c r="J8" s="11">
        <f t="shared" si="0"/>
        <v>73</v>
      </c>
      <c r="K8" s="11">
        <f t="shared" si="0"/>
        <v>64</v>
      </c>
    </row>
    <row r="9" spans="2:11" ht="20.100000000000001" customHeight="1" x14ac:dyDescent="0.2">
      <c r="B9" s="13" t="s">
        <v>11</v>
      </c>
      <c r="C9" s="10">
        <f>(15/15)*5</f>
        <v>5</v>
      </c>
      <c r="D9" s="14">
        <f>(D8/80)*5</f>
        <v>3.1875</v>
      </c>
      <c r="E9" s="14">
        <f t="shared" ref="E9:K9" si="1">(E8/80)*5</f>
        <v>3.125</v>
      </c>
      <c r="F9" s="14">
        <f t="shared" si="1"/>
        <v>2.3125</v>
      </c>
      <c r="G9" s="14">
        <f t="shared" si="1"/>
        <v>3.375</v>
      </c>
      <c r="H9" s="14">
        <f t="shared" si="1"/>
        <v>3.8125</v>
      </c>
      <c r="I9" s="14">
        <f t="shared" si="1"/>
        <v>3.0625</v>
      </c>
      <c r="J9" s="14">
        <f t="shared" si="1"/>
        <v>4.5625</v>
      </c>
      <c r="K9" s="14">
        <f t="shared" si="1"/>
        <v>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Master</vt:lpstr>
      <vt:lpstr>Admin</vt:lpstr>
      <vt:lpstr>Boat</vt:lpstr>
      <vt:lpstr> Sailing</vt:lpstr>
      <vt:lpstr> Pulling</vt:lpstr>
      <vt:lpstr>Navigation</vt:lpstr>
      <vt:lpstr>STAs</vt:lpstr>
      <vt:lpstr>Meal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Steven Medcalf</cp:lastModifiedBy>
  <dcterms:created xsi:type="dcterms:W3CDTF">2022-10-13T20:03:05Z</dcterms:created>
  <dcterms:modified xsi:type="dcterms:W3CDTF">2025-10-19T17:15:02Z</dcterms:modified>
</cp:coreProperties>
</file>